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600" windowHeight="7755" firstSheet="1" activeTab="5"/>
  </bookViews>
  <sheets>
    <sheet name="Instructions" sheetId="1" r:id="rId1"/>
    <sheet name="Question 1" sheetId="2" r:id="rId2"/>
    <sheet name="Question 2,3&amp;4" sheetId="3" r:id="rId3"/>
    <sheet name="Question 5&amp;6" sheetId="5" r:id="rId4"/>
    <sheet name="Question 7" sheetId="6" r:id="rId5"/>
    <sheet name="Question 8Data" sheetId="7" r:id="rId6"/>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4" i="3" l="1"/>
  <c r="E40" i="2"/>
  <c r="D19" i="7" l="1"/>
  <c r="D18" i="7"/>
  <c r="D17" i="7"/>
  <c r="C19" i="7"/>
  <c r="C18" i="7"/>
  <c r="C17" i="7"/>
  <c r="B19" i="7"/>
  <c r="B18" i="7"/>
  <c r="B17" i="7"/>
  <c r="B14" i="7"/>
  <c r="D14" i="7" s="1"/>
  <c r="B13" i="7"/>
  <c r="D13" i="7" s="1"/>
  <c r="C14" i="7"/>
  <c r="C13" i="7"/>
  <c r="D12" i="7"/>
  <c r="C12" i="7"/>
  <c r="B12" i="7"/>
  <c r="I7" i="7"/>
  <c r="D8" i="7"/>
  <c r="D7" i="7"/>
  <c r="C8" i="7"/>
  <c r="C7" i="7"/>
  <c r="B8" i="7"/>
  <c r="B7" i="7"/>
  <c r="U1" i="7"/>
  <c r="V1" i="7" s="1"/>
  <c r="W1" i="7" s="1"/>
  <c r="X1" i="7" s="1"/>
  <c r="Y1" i="7" s="1"/>
  <c r="Z1" i="7" s="1"/>
  <c r="AA1" i="7" s="1"/>
  <c r="AB1" i="7" s="1"/>
  <c r="AC1" i="7" s="1"/>
  <c r="AD1" i="7" s="1"/>
  <c r="AE1" i="7" s="1"/>
  <c r="D1" i="7"/>
  <c r="E1" i="7" s="1"/>
  <c r="F1" i="7" s="1"/>
  <c r="G1" i="7" s="1"/>
  <c r="H1" i="7" s="1"/>
  <c r="I1" i="7" s="1"/>
  <c r="J1" i="7" s="1"/>
  <c r="K1" i="7" s="1"/>
  <c r="L1" i="7" s="1"/>
  <c r="M1" i="7" s="1"/>
  <c r="N1" i="7" s="1"/>
  <c r="O1" i="7" s="1"/>
  <c r="P1" i="7" s="1"/>
  <c r="Q1" i="7" s="1"/>
  <c r="R1" i="7" s="1"/>
  <c r="S1" i="7" s="1"/>
  <c r="T1" i="7" s="1"/>
  <c r="C1" i="7"/>
  <c r="H36" i="5"/>
  <c r="H35" i="5"/>
  <c r="A39" i="5"/>
  <c r="G33" i="5"/>
  <c r="G31" i="5"/>
  <c r="G30" i="5"/>
  <c r="D39" i="5"/>
  <c r="D31" i="5"/>
  <c r="D32" i="5"/>
  <c r="D33" i="5"/>
  <c r="D34" i="5"/>
  <c r="D35" i="5"/>
  <c r="D36" i="5"/>
  <c r="D37" i="5"/>
  <c r="D38" i="5"/>
  <c r="D30" i="5"/>
  <c r="C31" i="5"/>
  <c r="C32" i="5"/>
  <c r="C33" i="5"/>
  <c r="C34" i="5"/>
  <c r="C35" i="5"/>
  <c r="C36" i="5"/>
  <c r="C37" i="5"/>
  <c r="C38" i="5"/>
  <c r="C30" i="5"/>
  <c r="F25" i="5"/>
  <c r="F24" i="5"/>
  <c r="D18" i="5"/>
  <c r="I17" i="5"/>
  <c r="D83" i="3" l="1"/>
  <c r="B81" i="3"/>
  <c r="B80" i="3"/>
  <c r="E78" i="3"/>
  <c r="E72" i="3"/>
  <c r="E73" i="3"/>
  <c r="E74" i="3"/>
  <c r="E75" i="3"/>
  <c r="E76" i="3"/>
  <c r="E77" i="3"/>
  <c r="E71" i="3"/>
  <c r="D72" i="3"/>
  <c r="D73" i="3"/>
  <c r="D74" i="3"/>
  <c r="D75" i="3"/>
  <c r="D76" i="3"/>
  <c r="D77" i="3"/>
  <c r="D71" i="3"/>
  <c r="B78" i="3"/>
  <c r="E63" i="3"/>
  <c r="D57" i="3"/>
  <c r="E55" i="3"/>
  <c r="E49" i="3"/>
  <c r="E50" i="3"/>
  <c r="E51" i="3"/>
  <c r="E52" i="3"/>
  <c r="E53" i="3"/>
  <c r="E54" i="3"/>
  <c r="E48" i="3"/>
  <c r="D54" i="3"/>
  <c r="D53" i="3"/>
  <c r="D52" i="3"/>
  <c r="D51" i="3"/>
  <c r="D50" i="3"/>
  <c r="D49" i="3"/>
  <c r="D55" i="3" s="1"/>
  <c r="D48" i="3"/>
  <c r="D42" i="3"/>
  <c r="D36" i="3"/>
  <c r="D37" i="3"/>
  <c r="D38" i="3"/>
  <c r="D39" i="3"/>
  <c r="D40" i="3"/>
  <c r="D41" i="3"/>
  <c r="D35" i="3"/>
  <c r="B29" i="3"/>
  <c r="A47" i="2"/>
  <c r="C41" i="2" l="1"/>
  <c r="C42" i="2"/>
  <c r="C43" i="2"/>
  <c r="C44" i="2"/>
  <c r="C45" i="2"/>
  <c r="C46" i="2"/>
  <c r="C40" i="2"/>
  <c r="B12" i="2"/>
  <c r="D9" i="7"/>
  <c r="C9" i="7"/>
  <c r="B9" i="7"/>
  <c r="C47" i="2" l="1"/>
</calcChain>
</file>

<file path=xl/sharedStrings.xml><?xml version="1.0" encoding="utf-8"?>
<sst xmlns="http://schemas.openxmlformats.org/spreadsheetml/2006/main" count="239" uniqueCount="181">
  <si>
    <t>HREE MOST IMPORTANT STATISTICS:  THE MEAN, VARIANCE, AND STANDARD DEVIATION.</t>
  </si>
  <si>
    <t>#1:  THE MEAN (AVERAGE)</t>
  </si>
  <si>
    <t xml:space="preserve">For whatever reason you ask seven co-workers how much change they have in their pockets.  Here are those 7 amounts (in cents):  41, 76, 22, 102, 215, 55, 29  </t>
  </si>
  <si>
    <t xml:space="preserve">(a)  Looking at these 7 numbers, can you guestimate the average (mean)?  What is your guess? </t>
  </si>
  <si>
    <t xml:space="preserve">(b)  Draw a scatter plot of these 7 data values and it looks like this:  </t>
  </si>
  <si>
    <t>(c)  Draw in a horizontal line where you think the mean is.  What did you guestimate here? _____</t>
  </si>
  <si>
    <t xml:space="preserve">(d)  Hand calculate the mean (average).  What is that formula?  Do it (no software !):  How close were your estimates to this actual mean value?  </t>
  </si>
  <si>
    <r>
      <t xml:space="preserve">Let’s dig deeper for an explanation of just what the mean represents.  </t>
    </r>
    <r>
      <rPr>
        <b/>
        <sz val="12"/>
        <color rgb="FFFF0000"/>
        <rFont val="Calibri"/>
        <family val="2"/>
        <scheme val="minor"/>
      </rPr>
      <t>Go back to the scatter plot.</t>
    </r>
  </si>
  <si>
    <t xml:space="preserve">(e)  Draw in the mean line across the plot.  Then, measure the distance from each data point to that line (points below the line will have negative distances, point above are positive).  Add up those +/- distances.  What do they total?  _____   So, what does the mean represent?  Explain:  </t>
  </si>
  <si>
    <t>Data Value</t>
  </si>
  <si>
    <t>mean</t>
  </si>
  <si>
    <t>data value-mean</t>
  </si>
  <si>
    <t>Total</t>
  </si>
  <si>
    <t xml:space="preserve">Here are those 7 amounts (in cents):  41, 76, 22, 102, 215, 55, 29  </t>
  </si>
  <si>
    <t>Mean</t>
  </si>
  <si>
    <t>Part B</t>
  </si>
  <si>
    <t xml:space="preserve">Amounts in cents </t>
  </si>
  <si>
    <t>Scatter Diagram</t>
  </si>
  <si>
    <t>Part c</t>
  </si>
  <si>
    <t>Horizontal line where mean lines</t>
  </si>
  <si>
    <t>Part a</t>
  </si>
  <si>
    <t>Estimated mean=76</t>
  </si>
  <si>
    <t>Part D</t>
  </si>
  <si>
    <t>Total = 540</t>
  </si>
  <si>
    <t>Calculated mean = total/number of Items</t>
  </si>
  <si>
    <t>No. of Items = 7</t>
  </si>
  <si>
    <t>Mean = 540/7 = 77.14</t>
  </si>
  <si>
    <t>My estimate was 1 unit shy of the actual mean.</t>
  </si>
  <si>
    <t xml:space="preserve">Part E </t>
  </si>
  <si>
    <t>Data-mean</t>
  </si>
  <si>
    <t xml:space="preserve">Draw in the mean line across the plot.  Then, measure the distance from each data point to that line (points below the line will have negative distances, point above are positive).  Add up those +/- distances.  What do they total?  _____   So, what does the mean represent?  Explain:  </t>
  </si>
  <si>
    <t xml:space="preserve">Question 2 </t>
  </si>
  <si>
    <t>#2  THE VARIANCE</t>
  </si>
  <si>
    <t xml:space="preserve">Still curious, you stand by the vending machine and ask the first seven persons using it how much change they have in their pockets:   85, 92, 80, 85, 100, 98, 85.  </t>
  </si>
  <si>
    <t>(a)  Guestimate this average:  ______</t>
  </si>
  <si>
    <t>(b)  Draw a scatter plot and again draw a horizontal line where you think the mean is? _______</t>
  </si>
  <si>
    <t>(c)  Hand calculate the mean of these 7 numbers:  How close were your guestimates?  Were you closer with this data set than the first one?  If so, why is that?</t>
  </si>
  <si>
    <t>(d)  As above fill in this Table and complete the calculations</t>
  </si>
  <si>
    <t>Data value</t>
  </si>
  <si>
    <t>(data value-mean)</t>
  </si>
  <si>
    <r>
      <t>What now</t>
    </r>
    <r>
      <rPr>
        <b/>
        <sz val="12"/>
        <color theme="1"/>
        <rFont val="Calibri"/>
        <family val="2"/>
        <scheme val="minor"/>
      </rPr>
      <t xml:space="preserve">?  Do you notice that there is less ‘’scatter’’ in the second data plot than the first?  The amount of scatter is really what the variance is about.  </t>
    </r>
    <r>
      <rPr>
        <b/>
        <sz val="12"/>
        <color rgb="FFFF0000"/>
        <rFont val="Calibri"/>
        <family val="2"/>
        <scheme val="minor"/>
      </rPr>
      <t>The more scatter the greater the variance</t>
    </r>
    <r>
      <rPr>
        <b/>
        <sz val="12"/>
        <color theme="1"/>
        <rFont val="Calibri"/>
        <family val="2"/>
        <scheme val="minor"/>
      </rPr>
      <t xml:space="preserve">.  This also implies that the more variance, the less confidence we can have in that mean.  For example, if you go into a co-worker’s cubicle and ask them how much change they have, that amount is less likely to be near the first data set’s mean.  However, if you ask a co-worker using the vending machine how much change they have, that amount will likely be closer to the second data set’s mean.  Does this make sense?  </t>
    </r>
  </si>
  <si>
    <r>
      <t xml:space="preserve">So, we see what the ‘’variance’’ looks like graphically, but can we put a numerical value to it?  </t>
    </r>
    <r>
      <rPr>
        <b/>
        <sz val="12"/>
        <color rgb="FFFF0000"/>
        <rFont val="Calibri"/>
        <family val="2"/>
        <scheme val="minor"/>
      </rPr>
      <t>YES</t>
    </r>
    <r>
      <rPr>
        <b/>
        <sz val="12"/>
        <color theme="1"/>
        <rFont val="Calibri"/>
        <family val="2"/>
        <scheme val="minor"/>
      </rPr>
      <t xml:space="preserve">.  BUT, we need to know this math principle:  </t>
    </r>
    <r>
      <rPr>
        <b/>
        <i/>
        <sz val="12"/>
        <color theme="1"/>
        <rFont val="Calibri"/>
        <family val="2"/>
        <scheme val="minor"/>
      </rPr>
      <t>if you square a negative number the product is positive</t>
    </r>
    <r>
      <rPr>
        <b/>
        <sz val="12"/>
        <color theme="1"/>
        <rFont val="Calibri"/>
        <family val="2"/>
        <scheme val="minor"/>
      </rPr>
      <t>:  -5 x -5 = +25.</t>
    </r>
  </si>
  <si>
    <t xml:space="preserve">(e)  Fill in the currently blank columns in both tables with the squared (data value – mean) numbers.  Total them.  One more step now to get the ‘’variance’’.  </t>
  </si>
  <si>
    <t>(f)  Mathematically the variance is the average of these squared distances, so do we simply divide that total by 7 (the number of data values or ‘’n’’) ?   NO.  We divide by (n – 1) or ‘’6’’ in this case.  Do it:  ________</t>
  </si>
  <si>
    <t>That number is the variance.  It’s units, however, would be ‘’cents-squared’’ which is kind of meaningless.</t>
  </si>
  <si>
    <t>(a)  Guestimate this average:  92</t>
  </si>
  <si>
    <t>Number of items 7</t>
  </si>
  <si>
    <t>mean = 632/7 = 90.29</t>
  </si>
  <si>
    <t>My estimate of the mean was 2 more that the actual mean. The difference was due to the approximation error.</t>
  </si>
  <si>
    <r>
      <t>What now</t>
    </r>
    <r>
      <rPr>
        <b/>
        <sz val="12"/>
        <color theme="1"/>
        <rFont val="Calibri"/>
        <family val="2"/>
        <scheme val="minor"/>
      </rPr>
      <t xml:space="preserve">?  Do you notice that there is less ‘’scatter’’ in the second data plot than the first?  </t>
    </r>
    <r>
      <rPr>
        <b/>
        <sz val="12"/>
        <color rgb="FFFF0000"/>
        <rFont val="Calibri"/>
        <family val="2"/>
        <scheme val="minor"/>
      </rPr>
      <t/>
    </r>
  </si>
  <si>
    <t>Yes</t>
  </si>
  <si>
    <t>(Data value-mean)^2</t>
  </si>
  <si>
    <t xml:space="preserve">Varince </t>
  </si>
  <si>
    <t>=</t>
  </si>
  <si>
    <t xml:space="preserve">251.4287/4 </t>
  </si>
  <si>
    <t>#3.  THE STANDARD DEVIATION</t>
  </si>
  <si>
    <r>
      <t>Piece of cake:  the SD is simply the square root of the variance.  So, if the variance is 100 cents</t>
    </r>
    <r>
      <rPr>
        <b/>
        <vertAlign val="superscript"/>
        <sz val="12"/>
        <color theme="1"/>
        <rFont val="Calibri"/>
        <family val="2"/>
        <scheme val="minor"/>
      </rPr>
      <t>2</t>
    </r>
    <r>
      <rPr>
        <b/>
        <sz val="12"/>
        <color theme="1"/>
        <rFont val="Calibri"/>
        <family val="2"/>
        <scheme val="minor"/>
      </rPr>
      <t>, the standard deviation is simply:   10 cents.  What is the SD for the 7 data points above? _________</t>
    </r>
  </si>
  <si>
    <t xml:space="preserve">READ, REVIEW AND RE-READ THE ABOVE UNTIL IT ALL ‘’CLICKS’’; UNTIL YOU CAN SEE THE RELATIONSHIP BETWEEN HOW DATA IN A SIMPLE SCATTER PLOT GIVES US A GOOD INDICATION OF THE CALCULATED MEAN, VARIANCE AND STANDARD DEVIATION.  </t>
  </si>
  <si>
    <r>
      <t>BOTTOM LINE</t>
    </r>
    <r>
      <rPr>
        <b/>
        <sz val="12"/>
        <color theme="1"/>
        <rFont val="Calibri"/>
        <family val="2"/>
        <scheme val="minor"/>
      </rPr>
      <t xml:space="preserve">:  THE MORE SCATTER, THE GREATER THE VARIANCE (AND SD) HENCE THE LESS CONFIDENCE WE CAN HAVE IN OUR SAMPLE MEAN BEING REPRESENTATIVE OF THE POPULATION MEAN (WE CAN’T CONFIDENTLY USE IT TO PREDICT THAT POPULATION MEAN).  YOU HAVE A GREATER CHANCE OF PREDICTING THE AMOUNT OF CHANGE A CO-WORKER USING THE VENDING MACHINE HAS THAN YOU DO FOR A CO-WORKER IN A CUBICLE.  DOES THIS MAKE SENSE?  IF NOT, KEEP RE-READING THE ABOVE.  </t>
    </r>
  </si>
  <si>
    <t xml:space="preserve">With properly collected samples the means and variances of the SAMPLE data are good predictors (unbiased) of POPULATION means and variances.  SAMPLE standard deviations are not as valid (too biased) for POPULATION standard deviations, and a CORRECTION FACTOR  must be applied (it’s based on sample size, n).  </t>
  </si>
  <si>
    <t xml:space="preserve">Variance </t>
  </si>
  <si>
    <t>Standard deviation = square root of variance</t>
  </si>
  <si>
    <r>
      <t>a)  Answer this</t>
    </r>
    <r>
      <rPr>
        <b/>
        <sz val="12"/>
        <color theme="1"/>
        <rFont val="Calibri"/>
        <family val="2"/>
        <scheme val="minor"/>
      </rPr>
      <t>:  A pharmaceutical company test a new drug on 10,000 patients.  It is successful in all of them, and has only a few minor side-effects.  However, one patient died.  Should that rare event (data value) be ignored (deleted) ?  Justify you answer. _____________________</t>
    </r>
  </si>
  <si>
    <t>(b)  Here are the amounts of (cents) change in co-workers pockets from above:  49, 76, 12, 95, 265, 55, 46.</t>
  </si>
  <si>
    <t xml:space="preserve">Determine if any of these are ‘’unusual’’ using the above ‘’rule of thumb’’.  Show your calculations.  </t>
  </si>
  <si>
    <t xml:space="preserve">The rare event should not be ignored or deleted since there should be a reason for its occurrence hence it’s the reason that should be investigated. </t>
  </si>
  <si>
    <t>Amounts</t>
  </si>
  <si>
    <t>(amount-mean)</t>
  </si>
  <si>
    <t>(amount-mean)^2</t>
  </si>
  <si>
    <t>Standard deviation</t>
  </si>
  <si>
    <t>Amounts within 2STD</t>
  </si>
  <si>
    <t xml:space="preserve">Therefore, 265 is unusual </t>
  </si>
  <si>
    <t>#4.  UNUSUAL DATA OR RARE EVENTS</t>
  </si>
  <si>
    <t>Certain conditions apply but for a large data set:</t>
  </si>
  <si>
    <t>68% of those data fall between the mean and one SD above and below it (mean +/- 1 SD)</t>
  </si>
  <si>
    <t>94% fall between the mean and two SD’s above and below it (mean +/- 2 SD’s)</t>
  </si>
  <si>
    <t>99% fall between the mean and three SD’s above and below it (mean +/- 3 SD’s)</t>
  </si>
  <si>
    <t>As a rule of thumb, an ‘’UNUSUAL’’ data value (and ‘’outlier’’) is considered to be one that is more than two SD’s from the mean either direction (+/-)</t>
  </si>
  <si>
    <t xml:space="preserve">So, how do you handle outliers?  Do you simply delete it?  NO – there must be logical reasons for doing so, such as lab error, mis-copied numbers, faulty equipment.  The reason(s) for deletion MUST be documented. </t>
  </si>
  <si>
    <r>
      <t>(a)  Answer this</t>
    </r>
    <r>
      <rPr>
        <b/>
        <sz val="12"/>
        <color theme="1"/>
        <rFont val="Calibri"/>
        <family val="2"/>
        <scheme val="minor"/>
      </rPr>
      <t>:  A pharmaceutical company test a new drug on 10,000 patients.  It is successful in all of them, and has only a few minor side-effects.  However, one patient died.  Should that rare event (data value) be ignored (deleted) ?  Justify you answer. _____________________</t>
    </r>
  </si>
  <si>
    <t>#5.  THE MODE</t>
  </si>
  <si>
    <t>Nothing really mathematical here, just count them up.  Which data value has the most repeats.  Of course this is easier with discrete data (1, 5, 8, 19, 96) than continuous data (1.23, 3.45, 7.65).  But, what can the MODE tell us about our sample or our population?  Here are three small data sets (n=16):</t>
  </si>
  <si>
    <t>(a)  4, 6, 6, 7, 4, 5, 9, 10, 12, 21, 4, 15, 8, 11, 13, 3  What is the mode?:  ______ (how many data points? ___)</t>
  </si>
  <si>
    <t>(b)  5, 8, 2, 7, 8, 8, 3, 8, 9, 8, 2, 8, 8, 4, 1, 8  What is the mode?:  ___________  (how many data points?____)</t>
  </si>
  <si>
    <t>(c)  2, 2, 4, 5,5, 6, 7, 7, 8, 3, 3, 9, 1, 1, 4, 8  What is the mode?:  _________  (how many data points?_____)</t>
  </si>
  <si>
    <t>(d)  Explain if any of these modes helps you better understand the data hence the sample or population from which it came.  _________________</t>
  </si>
  <si>
    <t>(a)  4, 6, 6, 7, 4, 5, 9, 10, 12, 21, 4, 15, 8, 11, 13, 3  What is the mode?:  4 (how many data points? 16)</t>
  </si>
  <si>
    <t>(b)  5, 8, 2, 7, 8, 8, 3, 8, 9, 8, 2, 8, 8, 4, 1, 8  What is the mode?:  8  (how many data points? 16)</t>
  </si>
  <si>
    <t>(c)  2, 2, 4, 5,5, 6, 7, 7, 8, 3, 3, 9, 1, 1, 4, 8  What is the mode?:  1,2,3,4,5,7,8  (how many data points? 16)</t>
  </si>
  <si>
    <t>From the modes obtained from the above data, it is hard to know the nature of the population data in which they are obtained from</t>
  </si>
  <si>
    <t>#6.  THE MEDIAN (SECOND QUARTILE = Q2), THE OTHER QUARTILES:  Q1 AND Q3, and the IQR</t>
  </si>
  <si>
    <r>
      <t xml:space="preserve">Again, this is just counting with perhaps some averaging.  BUT, YOU MUST RANK-ORDER YOUR DATA SET FIRST.  The MEDIAN is simply the data value in the middle of a rank-ordered data set, meaning that 50% of our data are greater than this value and 50% are less than this value.  Here is a rank-ordered data set:  </t>
    </r>
    <r>
      <rPr>
        <b/>
        <sz val="12"/>
        <color rgb="FF0070C0"/>
        <rFont val="Calibri"/>
        <family val="2"/>
        <scheme val="minor"/>
      </rPr>
      <t>3, 6, 9, 10, 15, 16, 17, 21, 89</t>
    </r>
    <r>
      <rPr>
        <b/>
        <sz val="12"/>
        <color theme="1"/>
        <rFont val="Calibri"/>
        <family val="2"/>
        <scheme val="minor"/>
      </rPr>
      <t>.</t>
    </r>
  </si>
  <si>
    <t>(a) What data value is in the middle, hence is the MEDIAN or Second Quartile ?  _____</t>
  </si>
  <si>
    <t>(b)  What data value has 25% of the data below it and 75% above it (first quartile or Q1)?: ______</t>
  </si>
  <si>
    <t>(c)  What data value has 75% of the data below it and 25% above it (third quartile or Q3)?: _______</t>
  </si>
  <si>
    <t>(d)  The Interquartile Range (IQR) is simply Q3 – Q1 – IQR.  What is it here?  _______</t>
  </si>
  <si>
    <t xml:space="preserve">THERE IS ANOTHER METHOD FOR DETERMINING IS ANY DATA VALUE IS ‘’UNUSUAL.  IT INVOLVES A CALCULATION:   MEAN +/- 1.5 * IQR.  YOU SIMPLY MULTIPLY 1.5 TIMES THE IQR AND THE ADD AND SUBTRACT THAT VALUE FROM THE MEAN TO GET THE LIMITS OF ‘’USUAL’’ DATA VALUES, HENCE IDENTIFY ANY BEYOND THOSE LIMITS.  </t>
  </si>
  <si>
    <t>(e)  Calculate the mean for the above data set (software is fine):   ______ What is 1.5*IQR = ______</t>
  </si>
  <si>
    <t>Now, add and subtract the 1.5*IRQ amount from the mean to get the ‘’normal’’ data limits:  ____ to ____</t>
  </si>
  <si>
    <t>Are there any ‘’UNUSUAL’’ data values at either end of this data set?  If so what values:  ___________</t>
  </si>
  <si>
    <r>
      <t xml:space="preserve">(f)  Use the earlier rule of thumb method to identify outliers.  Calculated the standard deviation for the above data set (by hand of with software).  The SD = _____, so  </t>
    </r>
    <r>
      <rPr>
        <b/>
        <sz val="12"/>
        <color rgb="FF0070C0"/>
        <rFont val="Calibri"/>
        <family val="2"/>
        <scheme val="minor"/>
      </rPr>
      <t xml:space="preserve">2 * SD </t>
    </r>
    <r>
      <rPr>
        <b/>
        <sz val="12"/>
        <color theme="1"/>
        <rFont val="Calibri"/>
        <family val="2"/>
        <scheme val="minor"/>
      </rPr>
      <t>= ______.  Now, add and subtract that from the sample mean and you get a range for ‘’normal’’ data that is _____ to ____.  Any outliers?  _____</t>
    </r>
  </si>
  <si>
    <r>
      <t xml:space="preserve">(g)  The data set above had 9 data values.  An ODD number of data values makes identifying the Quartiles pretty easy.  Try it for this EVEN-numbered data set (n = 10):   </t>
    </r>
    <r>
      <rPr>
        <b/>
        <sz val="12"/>
        <color rgb="FF0070C0"/>
        <rFont val="Calibri"/>
        <family val="2"/>
        <scheme val="minor"/>
      </rPr>
      <t xml:space="preserve">5, 7, 9, 11, 13, 15, 17, 18, 20, 22  </t>
    </r>
  </si>
  <si>
    <t>The MEDIAN (Q2) is between what two numbers?  _____ and _____.  What is the average of those two numbers? ____ That is the median.  Repeat this averaging for Q1 and Q3 to get Q1 = ____ and Q3 = ____</t>
  </si>
  <si>
    <t>Question 6</t>
  </si>
  <si>
    <t xml:space="preserve">Data values </t>
  </si>
  <si>
    <r>
      <t>3, 6, 9, 10, 15, 16, 17, 21, 89</t>
    </r>
    <r>
      <rPr>
        <b/>
        <sz val="12"/>
        <color theme="1"/>
        <rFont val="Calibri"/>
        <family val="2"/>
        <scheme val="minor"/>
      </rPr>
      <t>.</t>
    </r>
  </si>
  <si>
    <t>(a) What data value is in the middle, hence is the MEDIAN or Second Quartile ?  15</t>
  </si>
  <si>
    <t>(b)  What data value has 25% of the data below it and 75% above it (first quartile or Q1)?: 9</t>
  </si>
  <si>
    <t>(c)  What data value has 75% of the data below it and 25% above it (third quartile or Q3)?: 17</t>
  </si>
  <si>
    <t>(d)  The Interquartile Range (IQR) is simply Q3 – Q1 – IQR.  What is it here?  8</t>
  </si>
  <si>
    <t>What is 1.5*IQR</t>
  </si>
  <si>
    <t>IQR</t>
  </si>
  <si>
    <t>1.5*IRQ</t>
  </si>
  <si>
    <t xml:space="preserve">Min </t>
  </si>
  <si>
    <t>Max</t>
  </si>
  <si>
    <t>Now, add and subtract the 1.5*IRQ amount from the mean to get the ‘’normal’’ data limits:  8.67 to 32.67</t>
  </si>
  <si>
    <t>(e)  Calculate the mean for the above data set (software is fine):   20.67 What is 1.5*IQR = 12</t>
  </si>
  <si>
    <t>Are there any ‘’UNUSUAL’’ data values at either end of this data set?  Yes If so what values: 89</t>
  </si>
  <si>
    <t xml:space="preserve">Values </t>
  </si>
  <si>
    <t>(values-mean)^2</t>
  </si>
  <si>
    <t>(values-mean)</t>
  </si>
  <si>
    <t>STD</t>
  </si>
  <si>
    <t>2*SD</t>
  </si>
  <si>
    <t>Min</t>
  </si>
  <si>
    <t xml:space="preserve">Max </t>
  </si>
  <si>
    <r>
      <t xml:space="preserve">The SD = 26.25, so  </t>
    </r>
    <r>
      <rPr>
        <b/>
        <sz val="12"/>
        <color rgb="FF0070C0"/>
        <rFont val="Calibri"/>
        <family val="2"/>
        <scheme val="minor"/>
      </rPr>
      <t xml:space="preserve">2 * SD </t>
    </r>
    <r>
      <rPr>
        <b/>
        <sz val="12"/>
        <color theme="1"/>
        <rFont val="Calibri"/>
        <family val="2"/>
        <scheme val="minor"/>
      </rPr>
      <t>= 52.51.  Now, add and subtract that from the sample mean and you get a range for ‘’normal’’ data that is -31.84 to 73.17.  Any outliers? Yes, 89</t>
    </r>
  </si>
  <si>
    <r>
      <t xml:space="preserve">(g) Try it for this EVEN-numbered data set (n = 10):   </t>
    </r>
    <r>
      <rPr>
        <b/>
        <sz val="12"/>
        <color rgb="FF0070C0"/>
        <rFont val="Calibri"/>
        <family val="2"/>
        <scheme val="minor"/>
      </rPr>
      <t xml:space="preserve">5, 7, 9, 11, 13, 15, 17, 18, 20, 22  </t>
    </r>
  </si>
  <si>
    <t xml:space="preserve">The MEDIAN (Q2) is between what two numbers?  13 and 15.  What is the average of those two numbers? 14 That is the median.   </t>
  </si>
  <si>
    <t>.  Repeat this averaging for Q1 and Q3 to get Q1 = 9 and Q3 = 18</t>
  </si>
  <si>
    <t>#7  FIVE NUMBER SUMMARY AND THE BOX PLOT</t>
  </si>
  <si>
    <r>
      <t>(a)  This is more accounting than statistics.  We simply arrange the statistics we have already calculated in a certain order:  Minimum value, Q1,  Q2,  Q3,  Maximum value.  What are these 5 values for the first data set (</t>
    </r>
    <r>
      <rPr>
        <b/>
        <sz val="12"/>
        <color rgb="FF0070C0"/>
        <rFont val="Calibri"/>
        <family val="2"/>
        <scheme val="minor"/>
      </rPr>
      <t>3, 6, 9, 10, 15, 16, 17, 21, 89</t>
    </r>
    <r>
      <rPr>
        <b/>
        <sz val="12"/>
        <color theme="1"/>
        <rFont val="Calibri"/>
        <family val="2"/>
        <scheme val="minor"/>
      </rPr>
      <t xml:space="preserve">.):  _____, _____, _____, _____, _____.  </t>
    </r>
  </si>
  <si>
    <t xml:space="preserve">(b)  The RANGE is simply the max – min and for this data set the RANGE is:  ______.  </t>
  </si>
  <si>
    <t>(c)  DRAW (by hand or software) a BOX PLOT and indicate where the five above numbers are.</t>
  </si>
  <si>
    <r>
      <t xml:space="preserve">(d)  What statistics does a box plot </t>
    </r>
    <r>
      <rPr>
        <b/>
        <sz val="12"/>
        <color rgb="FFFF0000"/>
        <rFont val="Calibri"/>
        <family val="2"/>
        <scheme val="minor"/>
      </rPr>
      <t>NOT</t>
    </r>
    <r>
      <rPr>
        <b/>
        <sz val="12"/>
        <color theme="1"/>
        <rFont val="Calibri"/>
        <family val="2"/>
        <scheme val="minor"/>
      </rPr>
      <t xml:space="preserve"> include?  ________________.  </t>
    </r>
  </si>
  <si>
    <t xml:space="preserve">(e)  Does a box plot tell you the number of data values anywhere?  _________  </t>
  </si>
  <si>
    <t xml:space="preserve"> </t>
  </si>
  <si>
    <r>
      <t>What are these 5 values for the first data set (</t>
    </r>
    <r>
      <rPr>
        <b/>
        <sz val="12"/>
        <color rgb="FF0070C0"/>
        <rFont val="Calibri"/>
        <family val="2"/>
        <scheme val="minor"/>
      </rPr>
      <t>3, 6, 9, 10, 15, 16, 17, 21, 89</t>
    </r>
    <r>
      <rPr>
        <b/>
        <sz val="12"/>
        <color theme="1"/>
        <rFont val="Calibri"/>
        <family val="2"/>
        <scheme val="minor"/>
      </rPr>
      <t xml:space="preserve">.):  3, 7.5, 15, 19, 89.  </t>
    </r>
  </si>
  <si>
    <t xml:space="preserve">(b)  The RANGE is simply the max – min and for this data set the RANGE is:  86.  </t>
  </si>
  <si>
    <t>Q1</t>
  </si>
  <si>
    <t>Q2</t>
  </si>
  <si>
    <t>Q3</t>
  </si>
  <si>
    <t>MAX</t>
  </si>
  <si>
    <t>Value</t>
  </si>
  <si>
    <t>Formula</t>
  </si>
  <si>
    <r>
      <t xml:space="preserve">(d)  What statistics does a box plot </t>
    </r>
    <r>
      <rPr>
        <b/>
        <sz val="12"/>
        <color rgb="FFFF0000"/>
        <rFont val="Calibri"/>
        <family val="2"/>
        <scheme val="minor"/>
      </rPr>
      <t>NOT</t>
    </r>
    <r>
      <rPr>
        <b/>
        <sz val="12"/>
        <color theme="1"/>
        <rFont val="Calibri"/>
        <family val="2"/>
        <scheme val="minor"/>
      </rPr>
      <t xml:space="preserve"> include?  Mode.  </t>
    </r>
  </si>
  <si>
    <t xml:space="preserve">(e)  Does a box plot tell you the number of data values anywhere?  No. </t>
  </si>
  <si>
    <t>Data</t>
  </si>
  <si>
    <t>Make "A"</t>
  </si>
  <si>
    <t>Make "B"</t>
  </si>
  <si>
    <t>Make"C"</t>
  </si>
  <si>
    <t>MAKE</t>
  </si>
  <si>
    <t>MEAN</t>
  </si>
  <si>
    <t>VAR</t>
  </si>
  <si>
    <t>SD</t>
  </si>
  <si>
    <t>MODE</t>
  </si>
  <si>
    <t>MEDIAN</t>
  </si>
  <si>
    <t>M+/-1.5SD</t>
  </si>
  <si>
    <t>"A"</t>
  </si>
  <si>
    <t>"B"</t>
  </si>
  <si>
    <t>"C"</t>
  </si>
  <si>
    <t>22,24</t>
  </si>
  <si>
    <t xml:space="preserve">"C" </t>
  </si>
  <si>
    <t>2STD</t>
  </si>
  <si>
    <t>Outliers M+/-2SD</t>
  </si>
  <si>
    <t>75,80</t>
  </si>
  <si>
    <t>12,14</t>
  </si>
  <si>
    <t>21,59</t>
  </si>
  <si>
    <t>1.5STD</t>
  </si>
  <si>
    <t>69,70,72,75,80</t>
  </si>
  <si>
    <t>12,14,18,19</t>
  </si>
  <si>
    <t xml:space="preserve">Part 8 </t>
  </si>
  <si>
    <t xml:space="preserve"> FOR EACH OF THE TEN (10) STATISTICS IN THE TABLE ABOVE, EXPLAIN IF AND HOW THEY MIGHT HELP YOU MAKE A VEHICLE BUYING DECISION</t>
  </si>
  <si>
    <t>Using the mean, it is apparent that for all the vehicle makes, they almost have the same mean hence one cannot easily make a buying decision</t>
  </si>
  <si>
    <t xml:space="preserve">Considering the variance, one can make a buy decision for the vehicle make "C" since it has the smallest variance </t>
  </si>
  <si>
    <t>It is also imperative to note that through use of the calculated standard deviation, one can make a buy decision for the vehicle make "c" since as well it has the smallest standard deviation</t>
  </si>
  <si>
    <t>Through use of the mode, one would be alittle bit confused on which vehicle make to buy, however, considering mode shows the most travelled distance, one would be tempted to buy vehicle make "A"</t>
  </si>
  <si>
    <t>Median shows the middle range hence through considering the three medians, one would be induced to go for vehicle make "A" due to the few distance milage.</t>
  </si>
  <si>
    <t>Through use of the quartile ranges to make a buy decision, one would go for the few milage covered hence vehicle make "A" would be favourable purchase, however, the interquartile range would trigger one to go for the vehicle make "C" due to the minimal distance range proving consistency in the milage rate for the lower mileage.</t>
  </si>
  <si>
    <t>By the use of the first boundary method, the best buy decision would be make "C" due to the smaller range of the mileage while by the use of the second boundary formula, one would settle for the vehicle make "B".</t>
  </si>
  <si>
    <t>The total of the deiations from the mean = -0.01</t>
  </si>
  <si>
    <t>The sum of the deviations add up to 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</si>
</sst>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1"/>
      <color theme="0"/>
      <name val="Calibri"/>
      <family val="2"/>
      <scheme val="minor"/>
    </font>
    <font>
      <b/>
      <i/>
      <sz val="12"/>
      <color theme="1"/>
      <name val="Calibri"/>
      <family val="2"/>
      <scheme val="minor"/>
    </font>
    <font>
      <b/>
      <vertAlign val="superscript"/>
      <sz val="12"/>
      <color theme="1"/>
      <name val="Calibri"/>
      <family val="2"/>
      <scheme val="minor"/>
    </font>
    <font>
      <b/>
      <sz val="12"/>
      <color rgb="FF0070C0"/>
      <name val="Calibri"/>
      <family val="2"/>
      <scheme val="minor"/>
    </font>
    <font>
      <b/>
      <sz val="12"/>
      <name val="Calibri"/>
      <family val="2"/>
      <scheme val="minor"/>
    </font>
    <font>
      <b/>
      <u/>
      <sz val="11"/>
      <color theme="1"/>
      <name val="Calibri"/>
      <family val="2"/>
      <scheme val="minor"/>
    </font>
  </fonts>
  <fills count="5">
    <fill>
      <patternFill patternType="none"/>
    </fill>
    <fill>
      <patternFill patternType="gray125"/>
    </fill>
    <fill>
      <patternFill patternType="solid">
        <fgColor rgb="FFC00000"/>
        <bgColor indexed="64"/>
      </patternFill>
    </fill>
    <fill>
      <patternFill patternType="solid">
        <fgColor rgb="FF00B0F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3" fillId="0" borderId="0" xfId="0" applyFont="1" applyAlignment="1">
      <alignment vertical="center"/>
    </xf>
    <xf numFmtId="0" fontId="0" fillId="2" borderId="0" xfId="0" applyFill="1"/>
    <xf numFmtId="0" fontId="0" fillId="0" borderId="0" xfId="0" applyFill="1"/>
    <xf numFmtId="0" fontId="0" fillId="3" borderId="0" xfId="0" applyFill="1"/>
    <xf numFmtId="0" fontId="1" fillId="0" borderId="0" xfId="0" applyFont="1"/>
    <xf numFmtId="0" fontId="4" fillId="2" borderId="0" xfId="0" applyFont="1" applyFill="1"/>
    <xf numFmtId="0" fontId="2" fillId="0" borderId="0" xfId="0" applyFont="1"/>
    <xf numFmtId="0" fontId="0" fillId="4" borderId="0" xfId="0" applyFill="1"/>
    <xf numFmtId="0" fontId="1" fillId="4" borderId="0" xfId="0" applyFont="1" applyFill="1"/>
    <xf numFmtId="0" fontId="7" fillId="0" borderId="0" xfId="0" applyFont="1" applyAlignment="1">
      <alignment vertical="center"/>
    </xf>
    <xf numFmtId="0" fontId="8" fillId="4" borderId="0" xfId="0" applyFont="1" applyFill="1" applyAlignment="1">
      <alignment vertical="center"/>
    </xf>
    <xf numFmtId="0" fontId="9" fillId="0" borderId="0" xfId="0" applyFont="1"/>
    <xf numFmtId="0" fontId="7" fillId="0" borderId="0" xfId="0" applyFont="1"/>
    <xf numFmtId="0" fontId="0" fillId="0" borderId="1" xfId="0" applyBorder="1"/>
    <xf numFmtId="0" fontId="1" fillId="0" borderId="1" xfId="0" applyFont="1" applyBorder="1"/>
    <xf numFmtId="0" fontId="0" fillId="4" borderId="1" xfId="0" applyFont="1" applyFill="1" applyBorder="1"/>
    <xf numFmtId="0" fontId="1" fillId="4" borderId="1" xfId="0" applyFont="1" applyFill="1" applyBorder="1"/>
    <xf numFmtId="0" fontId="1" fillId="4" borderId="0" xfId="0" applyFont="1" applyFill="1" applyBorder="1"/>
    <xf numFmtId="2" fontId="0" fillId="0" borderId="1" xfId="0" applyNumberFormat="1" applyBorder="1"/>
    <xf numFmtId="0" fontId="1" fillId="2"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1'!$B$4</c:f>
              <c:strCache>
                <c:ptCount val="1"/>
                <c:pt idx="0">
                  <c:v>Amounts in cents </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1'!$B$5:$B$11</c:f>
              <c:numCache>
                <c:formatCode>General</c:formatCode>
                <c:ptCount val="7"/>
                <c:pt idx="0">
                  <c:v>41</c:v>
                </c:pt>
                <c:pt idx="1">
                  <c:v>76</c:v>
                </c:pt>
                <c:pt idx="2">
                  <c:v>22</c:v>
                </c:pt>
                <c:pt idx="3">
                  <c:v>102</c:v>
                </c:pt>
                <c:pt idx="4">
                  <c:v>215</c:v>
                </c:pt>
                <c:pt idx="5">
                  <c:v>55</c:v>
                </c:pt>
                <c:pt idx="6">
                  <c:v>29</c:v>
                </c:pt>
              </c:numCache>
            </c:numRef>
          </c:yVal>
          <c:smooth val="0"/>
        </c:ser>
        <c:dLbls>
          <c:showLegendKey val="0"/>
          <c:showVal val="0"/>
          <c:showCatName val="0"/>
          <c:showSerName val="0"/>
          <c:showPercent val="0"/>
          <c:showBubbleSize val="0"/>
        </c:dLbls>
        <c:axId val="62115200"/>
        <c:axId val="62133760"/>
      </c:scatterChart>
      <c:valAx>
        <c:axId val="6211520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133760"/>
        <c:crosses val="autoZero"/>
        <c:crossBetween val="midCat"/>
      </c:valAx>
      <c:valAx>
        <c:axId val="621337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1152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2,3&amp;4'!$A$4</c:f>
              <c:strCache>
                <c:ptCount val="1"/>
                <c:pt idx="0">
                  <c:v>Data value</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2,3&amp;4'!$A$5:$A$11</c:f>
              <c:numCache>
                <c:formatCode>General</c:formatCode>
                <c:ptCount val="7"/>
                <c:pt idx="0">
                  <c:v>85</c:v>
                </c:pt>
                <c:pt idx="1">
                  <c:v>92</c:v>
                </c:pt>
                <c:pt idx="2">
                  <c:v>87</c:v>
                </c:pt>
                <c:pt idx="3">
                  <c:v>85</c:v>
                </c:pt>
                <c:pt idx="4">
                  <c:v>100</c:v>
                </c:pt>
                <c:pt idx="5">
                  <c:v>98</c:v>
                </c:pt>
                <c:pt idx="6">
                  <c:v>85</c:v>
                </c:pt>
              </c:numCache>
            </c:numRef>
          </c:yVal>
          <c:smooth val="0"/>
        </c:ser>
        <c:dLbls>
          <c:showLegendKey val="0"/>
          <c:showVal val="0"/>
          <c:showCatName val="0"/>
          <c:showSerName val="0"/>
          <c:showPercent val="0"/>
          <c:showBubbleSize val="0"/>
        </c:dLbls>
        <c:axId val="63514496"/>
        <c:axId val="63520768"/>
      </c:scatterChart>
      <c:valAx>
        <c:axId val="6351449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520768"/>
        <c:crosses val="autoZero"/>
        <c:crossBetween val="midCat"/>
      </c:valAx>
      <c:valAx>
        <c:axId val="63520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51449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9525</xdr:colOff>
      <xdr:row>2</xdr:row>
      <xdr:rowOff>166687</xdr:rowOff>
    </xdr:from>
    <xdr:to>
      <xdr:col>14</xdr:col>
      <xdr:colOff>314325</xdr:colOff>
      <xdr:row>17</xdr:row>
      <xdr:rowOff>52387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19</xdr:row>
      <xdr:rowOff>180975</xdr:rowOff>
    </xdr:from>
    <xdr:to>
      <xdr:col>8</xdr:col>
      <xdr:colOff>317389</xdr:colOff>
      <xdr:row>34</xdr:row>
      <xdr:rowOff>88631</xdr:rowOff>
    </xdr:to>
    <xdr:pic>
      <xdr:nvPicPr>
        <xdr:cNvPr id="4" name="Picture 3"/>
        <xdr:cNvPicPr>
          <a:picLocks noChangeAspect="1"/>
        </xdr:cNvPicPr>
      </xdr:nvPicPr>
      <xdr:blipFill>
        <a:blip xmlns:r="http://schemas.openxmlformats.org/officeDocument/2006/relationships" r:embed="rId2"/>
        <a:stretch>
          <a:fillRect/>
        </a:stretch>
      </xdr:blipFill>
      <xdr:spPr>
        <a:xfrm>
          <a:off x="609600" y="3609975"/>
          <a:ext cx="4584589" cy="2755631"/>
        </a:xfrm>
        <a:prstGeom prst="rect">
          <a:avLst/>
        </a:prstGeom>
      </xdr:spPr>
    </xdr:pic>
    <xdr:clientData/>
  </xdr:twoCellAnchor>
  <xdr:twoCellAnchor>
    <xdr:from>
      <xdr:col>1</xdr:col>
      <xdr:colOff>352425</xdr:colOff>
      <xdr:row>29</xdr:row>
      <xdr:rowOff>85725</xdr:rowOff>
    </xdr:from>
    <xdr:to>
      <xdr:col>8</xdr:col>
      <xdr:colOff>238125</xdr:colOff>
      <xdr:row>29</xdr:row>
      <xdr:rowOff>104775</xdr:rowOff>
    </xdr:to>
    <xdr:cxnSp macro="">
      <xdr:nvCxnSpPr>
        <xdr:cNvPr id="6" name="Straight Connector 5"/>
        <xdr:cNvCxnSpPr/>
      </xdr:nvCxnSpPr>
      <xdr:spPr>
        <a:xfrm>
          <a:off x="962025" y="5419725"/>
          <a:ext cx="4152900"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571500</xdr:colOff>
      <xdr:row>3</xdr:row>
      <xdr:rowOff>42862</xdr:rowOff>
    </xdr:from>
    <xdr:to>
      <xdr:col>9</xdr:col>
      <xdr:colOff>266700</xdr:colOff>
      <xdr:row>17</xdr:row>
      <xdr:rowOff>109537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0.07708</cdr:x>
      <cdr:y>0.56771</cdr:y>
    </cdr:from>
    <cdr:to>
      <cdr:x>0.97292</cdr:x>
      <cdr:y>0.56771</cdr:y>
    </cdr:to>
    <cdr:cxnSp macro="">
      <cdr:nvCxnSpPr>
        <cdr:cNvPr id="3" name="Straight Arrow Connector 2"/>
        <cdr:cNvCxnSpPr/>
      </cdr:nvCxnSpPr>
      <cdr:spPr>
        <a:xfrm xmlns:a="http://schemas.openxmlformats.org/drawingml/2006/main">
          <a:off x="352425" y="1557338"/>
          <a:ext cx="409575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13</xdr:col>
      <xdr:colOff>361950</xdr:colOff>
      <xdr:row>16</xdr:row>
      <xdr:rowOff>0</xdr:rowOff>
    </xdr:to>
    <xdr:pic>
      <xdr:nvPicPr>
        <xdr:cNvPr id="2" name="Picture 1" descr="http://www.imathas.com/stattools/boxplot.php?n=1&amp;showlabels=1&amp;title0=Box%20plot&amp;ds0q0=3&amp;ds0q1=7.5&amp;ds0q2=15&amp;ds0q3=19&amp;ds0q4=89&amp;title1=&amp;ds1q0=&amp;ds1q1=&amp;ds1q2=&amp;ds1q3=&amp;ds1q4=&amp;title2=&amp;ds2q0=&amp;ds2q1=&amp;ds2q2=&amp;ds2q3=&amp;ds2q4=&amp;xmin=3&amp;xmax=89&amp;ticks=10&amp;axistitle=&amp;imgwidth=550&amp;imgheight=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171575"/>
          <a:ext cx="523875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opLeftCell="A73" workbookViewId="0">
      <selection activeCell="H74" sqref="H74"/>
    </sheetView>
  </sheetViews>
  <sheetFormatPr defaultRowHeight="15" x14ac:dyDescent="0.25"/>
  <sheetData>
    <row r="1" spans="1:3" ht="15.75" x14ac:dyDescent="0.25">
      <c r="A1" s="1" t="s">
        <v>0</v>
      </c>
    </row>
    <row r="2" spans="1:3" ht="15.75" x14ac:dyDescent="0.25">
      <c r="A2" s="2" t="s">
        <v>1</v>
      </c>
    </row>
    <row r="3" spans="1:3" ht="15.75" x14ac:dyDescent="0.25">
      <c r="A3" s="1" t="s">
        <v>2</v>
      </c>
    </row>
    <row r="4" spans="1:3" ht="15.75" x14ac:dyDescent="0.25">
      <c r="A4" s="1" t="s">
        <v>3</v>
      </c>
    </row>
    <row r="5" spans="1:3" ht="15.75" x14ac:dyDescent="0.25">
      <c r="A5" s="1" t="s">
        <v>4</v>
      </c>
    </row>
    <row r="6" spans="1:3" ht="15.75" x14ac:dyDescent="0.25">
      <c r="A6" s="1" t="s">
        <v>5</v>
      </c>
    </row>
    <row r="7" spans="1:3" ht="15.75" x14ac:dyDescent="0.25">
      <c r="A7" s="1" t="s">
        <v>6</v>
      </c>
    </row>
    <row r="8" spans="1:3" ht="15.75" x14ac:dyDescent="0.25">
      <c r="A8" s="1" t="s">
        <v>7</v>
      </c>
    </row>
    <row r="9" spans="1:3" ht="15.75" x14ac:dyDescent="0.25">
      <c r="A9" s="1" t="s">
        <v>8</v>
      </c>
    </row>
    <row r="11" spans="1:3" ht="15.75" x14ac:dyDescent="0.25">
      <c r="A11" s="1" t="s">
        <v>9</v>
      </c>
      <c r="B11" t="s">
        <v>10</v>
      </c>
      <c r="C11" t="s">
        <v>11</v>
      </c>
    </row>
    <row r="12" spans="1:3" x14ac:dyDescent="0.25">
      <c r="A12">
        <v>49</v>
      </c>
    </row>
    <row r="13" spans="1:3" x14ac:dyDescent="0.25">
      <c r="A13">
        <v>76</v>
      </c>
    </row>
    <row r="14" spans="1:3" x14ac:dyDescent="0.25">
      <c r="A14">
        <v>12</v>
      </c>
    </row>
    <row r="15" spans="1:3" x14ac:dyDescent="0.25">
      <c r="A15">
        <v>95</v>
      </c>
    </row>
    <row r="16" spans="1:3" x14ac:dyDescent="0.25">
      <c r="A16">
        <v>265</v>
      </c>
    </row>
    <row r="17" spans="1:3" x14ac:dyDescent="0.25">
      <c r="A17">
        <v>55</v>
      </c>
    </row>
    <row r="18" spans="1:3" x14ac:dyDescent="0.25">
      <c r="A18">
        <v>46</v>
      </c>
    </row>
    <row r="19" spans="1:3" x14ac:dyDescent="0.25">
      <c r="B19" t="s">
        <v>12</v>
      </c>
    </row>
    <row r="20" spans="1:3" x14ac:dyDescent="0.25">
      <c r="A20" t="s">
        <v>31</v>
      </c>
    </row>
    <row r="21" spans="1:3" ht="15.75" x14ac:dyDescent="0.25">
      <c r="A21" s="2" t="s">
        <v>32</v>
      </c>
    </row>
    <row r="22" spans="1:3" ht="15.75" x14ac:dyDescent="0.25">
      <c r="A22" s="1" t="s">
        <v>33</v>
      </c>
    </row>
    <row r="23" spans="1:3" ht="15.75" x14ac:dyDescent="0.25">
      <c r="A23" s="1" t="s">
        <v>34</v>
      </c>
    </row>
    <row r="24" spans="1:3" ht="15.75" x14ac:dyDescent="0.25">
      <c r="A24" s="1" t="s">
        <v>35</v>
      </c>
    </row>
    <row r="25" spans="1:3" ht="15.75" x14ac:dyDescent="0.25">
      <c r="A25" s="1" t="s">
        <v>36</v>
      </c>
    </row>
    <row r="26" spans="1:3" ht="15.75" x14ac:dyDescent="0.25">
      <c r="A26" s="8" t="s">
        <v>37</v>
      </c>
    </row>
    <row r="28" spans="1:3" ht="15.75" x14ac:dyDescent="0.25">
      <c r="A28" s="1" t="s">
        <v>38</v>
      </c>
      <c r="B28" t="s">
        <v>10</v>
      </c>
      <c r="C28" t="s">
        <v>39</v>
      </c>
    </row>
    <row r="29" spans="1:3" x14ac:dyDescent="0.25">
      <c r="A29">
        <v>85</v>
      </c>
    </row>
    <row r="30" spans="1:3" x14ac:dyDescent="0.25">
      <c r="A30">
        <v>92</v>
      </c>
    </row>
    <row r="31" spans="1:3" x14ac:dyDescent="0.25">
      <c r="A31">
        <v>87</v>
      </c>
    </row>
    <row r="32" spans="1:3" x14ac:dyDescent="0.25">
      <c r="A32">
        <v>85</v>
      </c>
    </row>
    <row r="33" spans="1:2" x14ac:dyDescent="0.25">
      <c r="A33">
        <v>100</v>
      </c>
    </row>
    <row r="34" spans="1:2" x14ac:dyDescent="0.25">
      <c r="A34">
        <v>98</v>
      </c>
    </row>
    <row r="35" spans="1:2" x14ac:dyDescent="0.25">
      <c r="A35">
        <v>85</v>
      </c>
    </row>
    <row r="36" spans="1:2" x14ac:dyDescent="0.25">
      <c r="B36" t="s">
        <v>12</v>
      </c>
    </row>
    <row r="38" spans="1:2" ht="15.75" x14ac:dyDescent="0.25">
      <c r="A38" s="2" t="s">
        <v>40</v>
      </c>
    </row>
    <row r="39" spans="1:2" ht="15.75" x14ac:dyDescent="0.25">
      <c r="A39" s="1" t="s">
        <v>41</v>
      </c>
    </row>
    <row r="40" spans="1:2" ht="15.75" x14ac:dyDescent="0.25">
      <c r="A40" s="1" t="s">
        <v>42</v>
      </c>
    </row>
    <row r="41" spans="1:2" ht="15.75" x14ac:dyDescent="0.25">
      <c r="A41" s="1" t="s">
        <v>43</v>
      </c>
    </row>
    <row r="42" spans="1:2" ht="15.75" x14ac:dyDescent="0.25">
      <c r="A42" s="8" t="s">
        <v>44</v>
      </c>
    </row>
    <row r="45" spans="1:2" ht="15.75" x14ac:dyDescent="0.25">
      <c r="A45" s="2" t="s">
        <v>55</v>
      </c>
    </row>
    <row r="46" spans="1:2" ht="18" x14ac:dyDescent="0.25">
      <c r="A46" s="1" t="s">
        <v>56</v>
      </c>
    </row>
    <row r="47" spans="1:2" ht="15.75" x14ac:dyDescent="0.25">
      <c r="A47" s="11" t="s">
        <v>57</v>
      </c>
    </row>
    <row r="48" spans="1:2" ht="15.75" x14ac:dyDescent="0.25">
      <c r="A48" s="2" t="s">
        <v>58</v>
      </c>
    </row>
    <row r="49" spans="1:1" ht="15.75" x14ac:dyDescent="0.25">
      <c r="A49" s="11" t="s">
        <v>59</v>
      </c>
    </row>
    <row r="51" spans="1:1" ht="15.75" x14ac:dyDescent="0.25">
      <c r="A51" s="2" t="s">
        <v>72</v>
      </c>
    </row>
    <row r="52" spans="1:1" ht="15.75" x14ac:dyDescent="0.25">
      <c r="A52" s="1" t="s">
        <v>73</v>
      </c>
    </row>
    <row r="53" spans="1:1" ht="15.75" x14ac:dyDescent="0.25">
      <c r="A53" s="1" t="s">
        <v>74</v>
      </c>
    </row>
    <row r="54" spans="1:1" ht="15.75" x14ac:dyDescent="0.25">
      <c r="A54" s="1" t="s">
        <v>75</v>
      </c>
    </row>
    <row r="55" spans="1:1" ht="15.75" x14ac:dyDescent="0.25">
      <c r="A55" s="1" t="s">
        <v>76</v>
      </c>
    </row>
    <row r="56" spans="1:1" ht="15.75" x14ac:dyDescent="0.25">
      <c r="A56" s="11" t="s">
        <v>77</v>
      </c>
    </row>
    <row r="57" spans="1:1" ht="15.75" x14ac:dyDescent="0.25">
      <c r="A57" s="1" t="s">
        <v>78</v>
      </c>
    </row>
    <row r="58" spans="1:1" ht="15.75" x14ac:dyDescent="0.25">
      <c r="A58" s="2" t="s">
        <v>79</v>
      </c>
    </row>
    <row r="59" spans="1:1" ht="15.75" x14ac:dyDescent="0.25">
      <c r="A59" s="1" t="s">
        <v>63</v>
      </c>
    </row>
    <row r="60" spans="1:1" ht="15.75" x14ac:dyDescent="0.25">
      <c r="A60" s="1" t="s">
        <v>64</v>
      </c>
    </row>
    <row r="62" spans="1:1" ht="15.75" x14ac:dyDescent="0.25">
      <c r="A62" s="2" t="s">
        <v>80</v>
      </c>
    </row>
    <row r="63" spans="1:1" ht="15.75" x14ac:dyDescent="0.25">
      <c r="A63" s="1" t="s">
        <v>81</v>
      </c>
    </row>
    <row r="64" spans="1:1" ht="15.75" x14ac:dyDescent="0.25">
      <c r="A64" s="1" t="s">
        <v>82</v>
      </c>
    </row>
    <row r="65" spans="1:1" ht="15.75" x14ac:dyDescent="0.25">
      <c r="A65" s="1" t="s">
        <v>83</v>
      </c>
    </row>
    <row r="66" spans="1:1" ht="15.75" x14ac:dyDescent="0.25">
      <c r="A66" s="1" t="s">
        <v>84</v>
      </c>
    </row>
    <row r="67" spans="1:1" ht="15.75" x14ac:dyDescent="0.25">
      <c r="A67" s="1" t="s">
        <v>85</v>
      </c>
    </row>
    <row r="69" spans="1:1" ht="15.75" x14ac:dyDescent="0.25">
      <c r="A69" s="2" t="s">
        <v>90</v>
      </c>
    </row>
    <row r="70" spans="1:1" ht="15.75" x14ac:dyDescent="0.25">
      <c r="A70" s="1" t="s">
        <v>91</v>
      </c>
    </row>
    <row r="71" spans="1:1" ht="15.75" x14ac:dyDescent="0.25">
      <c r="A71" s="1" t="s">
        <v>92</v>
      </c>
    </row>
    <row r="72" spans="1:1" ht="15.75" x14ac:dyDescent="0.25">
      <c r="A72" s="1" t="s">
        <v>93</v>
      </c>
    </row>
    <row r="73" spans="1:1" ht="15.75" x14ac:dyDescent="0.25">
      <c r="A73" s="1" t="s">
        <v>94</v>
      </c>
    </row>
    <row r="74" spans="1:1" ht="15.75" x14ac:dyDescent="0.25">
      <c r="A74" s="1" t="s">
        <v>95</v>
      </c>
    </row>
    <row r="75" spans="1:1" ht="15.75" x14ac:dyDescent="0.25">
      <c r="A75" s="1" t="s">
        <v>96</v>
      </c>
    </row>
    <row r="76" spans="1:1" ht="15.75" x14ac:dyDescent="0.25">
      <c r="A76" s="1" t="s">
        <v>97</v>
      </c>
    </row>
    <row r="77" spans="1:1" ht="15.75" x14ac:dyDescent="0.25">
      <c r="A77" s="1" t="s">
        <v>98</v>
      </c>
    </row>
    <row r="78" spans="1:1" ht="15.75" x14ac:dyDescent="0.25">
      <c r="A78" s="1" t="s">
        <v>99</v>
      </c>
    </row>
    <row r="79" spans="1:1" ht="15.75" x14ac:dyDescent="0.25">
      <c r="A79" s="1" t="s">
        <v>100</v>
      </c>
    </row>
    <row r="80" spans="1:1" ht="15.75" x14ac:dyDescent="0.25">
      <c r="A80" s="1" t="s">
        <v>101</v>
      </c>
    </row>
    <row r="81" spans="1:1" ht="15.75" x14ac:dyDescent="0.25">
      <c r="A81" s="1" t="s">
        <v>102</v>
      </c>
    </row>
    <row r="83" spans="1:1" ht="15.75" x14ac:dyDescent="0.25">
      <c r="A83" s="2" t="s">
        <v>129</v>
      </c>
    </row>
    <row r="84" spans="1:1" ht="15.75" x14ac:dyDescent="0.25">
      <c r="A84" s="1" t="s">
        <v>130</v>
      </c>
    </row>
    <row r="85" spans="1:1" ht="15.75" x14ac:dyDescent="0.25">
      <c r="A85" s="1" t="s">
        <v>131</v>
      </c>
    </row>
    <row r="86" spans="1:1" ht="15.75" x14ac:dyDescent="0.25">
      <c r="A86" s="1" t="s">
        <v>132</v>
      </c>
    </row>
    <row r="87" spans="1:1" ht="15.75" x14ac:dyDescent="0.25">
      <c r="A87" s="1"/>
    </row>
    <row r="88" spans="1:1" ht="15.75" x14ac:dyDescent="0.25">
      <c r="A88" s="1" t="s">
        <v>133</v>
      </c>
    </row>
    <row r="89" spans="1:1" ht="15.75" x14ac:dyDescent="0.25">
      <c r="A89" s="1" t="s">
        <v>134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38" workbookViewId="0">
      <selection activeCell="C41" sqref="C41"/>
    </sheetView>
  </sheetViews>
  <sheetFormatPr defaultRowHeight="15" x14ac:dyDescent="0.25"/>
  <sheetData>
    <row r="1" spans="1:8" x14ac:dyDescent="0.25">
      <c r="A1" s="3" t="s">
        <v>20</v>
      </c>
      <c r="B1" t="s">
        <v>21</v>
      </c>
      <c r="H1" s="3" t="s">
        <v>15</v>
      </c>
    </row>
    <row r="2" spans="1:8" x14ac:dyDescent="0.25">
      <c r="A2" s="7" t="s">
        <v>22</v>
      </c>
      <c r="H2" s="3"/>
    </row>
    <row r="3" spans="1:8" x14ac:dyDescent="0.25">
      <c r="A3" s="6" t="s">
        <v>13</v>
      </c>
      <c r="B3" s="6"/>
      <c r="C3" s="6"/>
      <c r="D3" s="6"/>
      <c r="E3" s="6"/>
      <c r="F3" s="6"/>
      <c r="H3" t="s">
        <v>17</v>
      </c>
    </row>
    <row r="4" spans="1:8" x14ac:dyDescent="0.25">
      <c r="B4" t="s">
        <v>16</v>
      </c>
    </row>
    <row r="5" spans="1:8" x14ac:dyDescent="0.25">
      <c r="B5">
        <v>41</v>
      </c>
    </row>
    <row r="6" spans="1:8" x14ac:dyDescent="0.25">
      <c r="B6">
        <v>76</v>
      </c>
    </row>
    <row r="7" spans="1:8" x14ac:dyDescent="0.25">
      <c r="B7">
        <v>22</v>
      </c>
    </row>
    <row r="8" spans="1:8" x14ac:dyDescent="0.25">
      <c r="B8">
        <v>102</v>
      </c>
    </row>
    <row r="9" spans="1:8" x14ac:dyDescent="0.25">
      <c r="B9">
        <v>215</v>
      </c>
    </row>
    <row r="10" spans="1:8" x14ac:dyDescent="0.25">
      <c r="B10">
        <v>55</v>
      </c>
    </row>
    <row r="11" spans="1:8" x14ac:dyDescent="0.25">
      <c r="B11">
        <v>29</v>
      </c>
    </row>
    <row r="12" spans="1:8" x14ac:dyDescent="0.25">
      <c r="A12" s="5" t="s">
        <v>12</v>
      </c>
      <c r="B12" s="5">
        <f>SUM(B5:B11)</f>
        <v>540</v>
      </c>
    </row>
    <row r="14" spans="1:8" x14ac:dyDescent="0.25">
      <c r="A14" s="4" t="s">
        <v>24</v>
      </c>
    </row>
    <row r="15" spans="1:8" x14ac:dyDescent="0.25">
      <c r="B15" t="s">
        <v>23</v>
      </c>
    </row>
    <row r="16" spans="1:8" x14ac:dyDescent="0.25">
      <c r="B16" t="s">
        <v>25</v>
      </c>
    </row>
    <row r="17" spans="1:9" x14ac:dyDescent="0.25">
      <c r="B17" s="6" t="s">
        <v>26</v>
      </c>
    </row>
    <row r="18" spans="1:9" x14ac:dyDescent="0.25">
      <c r="B18" t="s">
        <v>27</v>
      </c>
    </row>
    <row r="19" spans="1:9" x14ac:dyDescent="0.25">
      <c r="A19" s="3" t="s">
        <v>18</v>
      </c>
    </row>
    <row r="20" spans="1:9" x14ac:dyDescent="0.25">
      <c r="A20" t="s">
        <v>19</v>
      </c>
    </row>
    <row r="27" spans="1:9" ht="14.25" customHeight="1" x14ac:dyDescent="0.25"/>
    <row r="30" spans="1:9" x14ac:dyDescent="0.25">
      <c r="A30" t="s">
        <v>14</v>
      </c>
      <c r="I30" t="s">
        <v>14</v>
      </c>
    </row>
    <row r="37" spans="1:5" x14ac:dyDescent="0.25">
      <c r="A37" s="3" t="s">
        <v>28</v>
      </c>
    </row>
    <row r="39" spans="1:5" ht="15.75" x14ac:dyDescent="0.25">
      <c r="A39" s="1" t="s">
        <v>9</v>
      </c>
      <c r="B39" t="s">
        <v>14</v>
      </c>
      <c r="C39" t="s">
        <v>29</v>
      </c>
      <c r="E39">
        <v>7</v>
      </c>
    </row>
    <row r="40" spans="1:5" x14ac:dyDescent="0.25">
      <c r="A40">
        <v>49</v>
      </c>
      <c r="B40">
        <v>85.43</v>
      </c>
      <c r="C40">
        <f>A40-B40</f>
        <v>-36.430000000000007</v>
      </c>
      <c r="E40">
        <f>A47/E39</f>
        <v>85.428571428571431</v>
      </c>
    </row>
    <row r="41" spans="1:5" x14ac:dyDescent="0.25">
      <c r="A41">
        <v>76</v>
      </c>
      <c r="B41">
        <v>85.43</v>
      </c>
      <c r="C41">
        <f t="shared" ref="C41:C46" si="0">A41-B41</f>
        <v>-9.4300000000000068</v>
      </c>
    </row>
    <row r="42" spans="1:5" x14ac:dyDescent="0.25">
      <c r="A42">
        <v>12</v>
      </c>
      <c r="B42">
        <v>85.43</v>
      </c>
      <c r="C42">
        <f t="shared" si="0"/>
        <v>-73.430000000000007</v>
      </c>
    </row>
    <row r="43" spans="1:5" x14ac:dyDescent="0.25">
      <c r="A43">
        <v>95</v>
      </c>
      <c r="B43">
        <v>85.43</v>
      </c>
      <c r="C43">
        <f t="shared" si="0"/>
        <v>9.5699999999999932</v>
      </c>
    </row>
    <row r="44" spans="1:5" x14ac:dyDescent="0.25">
      <c r="A44">
        <v>265</v>
      </c>
      <c r="B44">
        <v>85.43</v>
      </c>
      <c r="C44">
        <f t="shared" si="0"/>
        <v>179.57</v>
      </c>
    </row>
    <row r="45" spans="1:5" x14ac:dyDescent="0.25">
      <c r="A45">
        <v>55</v>
      </c>
      <c r="B45">
        <v>85.43</v>
      </c>
      <c r="C45">
        <f t="shared" si="0"/>
        <v>-30.430000000000007</v>
      </c>
    </row>
    <row r="46" spans="1:5" x14ac:dyDescent="0.25">
      <c r="A46">
        <v>46</v>
      </c>
      <c r="B46">
        <v>85.43</v>
      </c>
      <c r="C46">
        <f t="shared" si="0"/>
        <v>-39.430000000000007</v>
      </c>
    </row>
    <row r="47" spans="1:5" x14ac:dyDescent="0.25">
      <c r="A47">
        <f>SUM(A40:A46)</f>
        <v>598</v>
      </c>
      <c r="B47" s="6" t="s">
        <v>12</v>
      </c>
      <c r="C47" s="6">
        <f>SUM(C40:C46)</f>
        <v>-1.0000000000047748E-2</v>
      </c>
    </row>
    <row r="49" spans="1:1" ht="15.75" x14ac:dyDescent="0.25">
      <c r="A49" s="8" t="s">
        <v>30</v>
      </c>
    </row>
    <row r="50" spans="1:1" x14ac:dyDescent="0.25">
      <c r="A50" t="s">
        <v>179</v>
      </c>
    </row>
    <row r="51" spans="1:1" x14ac:dyDescent="0.25">
      <c r="A51" t="s">
        <v>180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topLeftCell="A73" workbookViewId="0">
      <selection activeCell="A85" sqref="A85"/>
    </sheetView>
  </sheetViews>
  <sheetFormatPr defaultRowHeight="15" x14ac:dyDescent="0.25"/>
  <cols>
    <col min="2" max="2" width="11.5703125" customWidth="1"/>
    <col min="3" max="3" width="10.5703125" customWidth="1"/>
    <col min="4" max="4" width="16.42578125" customWidth="1"/>
    <col min="5" max="5" width="16.28515625" customWidth="1"/>
  </cols>
  <sheetData>
    <row r="1" spans="1:11" ht="15.75" x14ac:dyDescent="0.25">
      <c r="A1" s="1" t="s">
        <v>45</v>
      </c>
    </row>
    <row r="3" spans="1:11" ht="15.75" x14ac:dyDescent="0.25">
      <c r="A3" s="1" t="s">
        <v>35</v>
      </c>
    </row>
    <row r="4" spans="1:11" ht="15.75" x14ac:dyDescent="0.25">
      <c r="A4" s="1" t="s">
        <v>38</v>
      </c>
    </row>
    <row r="5" spans="1:11" x14ac:dyDescent="0.25">
      <c r="A5">
        <v>85</v>
      </c>
    </row>
    <row r="6" spans="1:11" x14ac:dyDescent="0.25">
      <c r="A6">
        <v>92</v>
      </c>
    </row>
    <row r="7" spans="1:11" x14ac:dyDescent="0.25">
      <c r="A7">
        <v>87</v>
      </c>
    </row>
    <row r="8" spans="1:11" x14ac:dyDescent="0.25">
      <c r="A8">
        <v>85</v>
      </c>
    </row>
    <row r="9" spans="1:11" x14ac:dyDescent="0.25">
      <c r="A9">
        <v>100</v>
      </c>
    </row>
    <row r="10" spans="1:11" x14ac:dyDescent="0.25">
      <c r="A10">
        <v>98</v>
      </c>
    </row>
    <row r="11" spans="1:11" x14ac:dyDescent="0.25">
      <c r="A11">
        <v>85</v>
      </c>
    </row>
    <row r="12" spans="1:11" x14ac:dyDescent="0.25">
      <c r="K12" t="s">
        <v>14</v>
      </c>
    </row>
    <row r="20" spans="1:4" ht="15.75" x14ac:dyDescent="0.25">
      <c r="A20" s="1" t="s">
        <v>36</v>
      </c>
    </row>
    <row r="21" spans="1:4" ht="15.75" x14ac:dyDescent="0.25">
      <c r="B21" s="1" t="s">
        <v>38</v>
      </c>
    </row>
    <row r="22" spans="1:4" x14ac:dyDescent="0.25">
      <c r="B22">
        <v>85</v>
      </c>
    </row>
    <row r="23" spans="1:4" x14ac:dyDescent="0.25">
      <c r="B23">
        <v>92</v>
      </c>
    </row>
    <row r="24" spans="1:4" x14ac:dyDescent="0.25">
      <c r="B24">
        <v>87</v>
      </c>
    </row>
    <row r="25" spans="1:4" x14ac:dyDescent="0.25">
      <c r="B25">
        <v>85</v>
      </c>
    </row>
    <row r="26" spans="1:4" x14ac:dyDescent="0.25">
      <c r="B26">
        <v>100</v>
      </c>
    </row>
    <row r="27" spans="1:4" x14ac:dyDescent="0.25">
      <c r="B27">
        <v>98</v>
      </c>
    </row>
    <row r="28" spans="1:4" x14ac:dyDescent="0.25">
      <c r="B28">
        <v>85</v>
      </c>
    </row>
    <row r="29" spans="1:4" x14ac:dyDescent="0.25">
      <c r="A29" t="s">
        <v>12</v>
      </c>
      <c r="B29">
        <f>SUM(B22:B28)</f>
        <v>632</v>
      </c>
      <c r="D29" s="6" t="s">
        <v>47</v>
      </c>
    </row>
    <row r="30" spans="1:4" x14ac:dyDescent="0.25">
      <c r="A30" t="s">
        <v>46</v>
      </c>
      <c r="D30" t="s">
        <v>48</v>
      </c>
    </row>
    <row r="32" spans="1:4" ht="15.75" x14ac:dyDescent="0.25">
      <c r="A32" s="8" t="s">
        <v>37</v>
      </c>
    </row>
    <row r="34" spans="1:10" ht="15.75" x14ac:dyDescent="0.25">
      <c r="B34" s="1" t="s">
        <v>38</v>
      </c>
      <c r="C34" t="s">
        <v>10</v>
      </c>
      <c r="D34" t="s">
        <v>39</v>
      </c>
    </row>
    <row r="35" spans="1:10" x14ac:dyDescent="0.25">
      <c r="B35">
        <v>85</v>
      </c>
      <c r="C35">
        <v>90.29</v>
      </c>
      <c r="D35">
        <f>B35-C35</f>
        <v>-5.2900000000000063</v>
      </c>
    </row>
    <row r="36" spans="1:10" x14ac:dyDescent="0.25">
      <c r="B36">
        <v>92</v>
      </c>
      <c r="C36">
        <v>90.29</v>
      </c>
      <c r="D36">
        <f t="shared" ref="D36:D41" si="0">B36-C36</f>
        <v>1.7099999999999937</v>
      </c>
    </row>
    <row r="37" spans="1:10" x14ac:dyDescent="0.25">
      <c r="B37">
        <v>87</v>
      </c>
      <c r="C37">
        <v>90.29</v>
      </c>
      <c r="D37">
        <f t="shared" si="0"/>
        <v>-3.2900000000000063</v>
      </c>
    </row>
    <row r="38" spans="1:10" x14ac:dyDescent="0.25">
      <c r="B38">
        <v>85</v>
      </c>
      <c r="C38">
        <v>90.29</v>
      </c>
      <c r="D38">
        <f t="shared" si="0"/>
        <v>-5.2900000000000063</v>
      </c>
    </row>
    <row r="39" spans="1:10" x14ac:dyDescent="0.25">
      <c r="B39">
        <v>100</v>
      </c>
      <c r="C39">
        <v>90.29</v>
      </c>
      <c r="D39">
        <f t="shared" si="0"/>
        <v>9.7099999999999937</v>
      </c>
    </row>
    <row r="40" spans="1:10" x14ac:dyDescent="0.25">
      <c r="B40">
        <v>98</v>
      </c>
      <c r="C40">
        <v>90.29</v>
      </c>
      <c r="D40">
        <f t="shared" si="0"/>
        <v>7.7099999999999937</v>
      </c>
    </row>
    <row r="41" spans="1:10" x14ac:dyDescent="0.25">
      <c r="B41">
        <v>85</v>
      </c>
      <c r="C41">
        <v>90.29</v>
      </c>
      <c r="D41">
        <f t="shared" si="0"/>
        <v>-5.2900000000000063</v>
      </c>
    </row>
    <row r="42" spans="1:10" x14ac:dyDescent="0.25">
      <c r="C42" t="s">
        <v>12</v>
      </c>
      <c r="D42" s="6">
        <f>SUM(D35:D41)</f>
        <v>-3.0000000000043769E-2</v>
      </c>
    </row>
    <row r="44" spans="1:10" ht="15.75" x14ac:dyDescent="0.25">
      <c r="A44" s="2" t="s">
        <v>49</v>
      </c>
      <c r="J44" s="9" t="s">
        <v>50</v>
      </c>
    </row>
    <row r="45" spans="1:10" ht="15.75" x14ac:dyDescent="0.25">
      <c r="A45" s="1" t="s">
        <v>42</v>
      </c>
    </row>
    <row r="47" spans="1:10" ht="15.75" x14ac:dyDescent="0.25">
      <c r="B47" s="1" t="s">
        <v>38</v>
      </c>
      <c r="C47" t="s">
        <v>10</v>
      </c>
      <c r="D47" t="s">
        <v>39</v>
      </c>
      <c r="E47" t="s">
        <v>51</v>
      </c>
    </row>
    <row r="48" spans="1:10" x14ac:dyDescent="0.25">
      <c r="B48">
        <v>85</v>
      </c>
      <c r="C48">
        <v>90.29</v>
      </c>
      <c r="D48">
        <f>B48-C48</f>
        <v>-5.2900000000000063</v>
      </c>
      <c r="E48">
        <f>D48*D48</f>
        <v>27.984100000000065</v>
      </c>
    </row>
    <row r="49" spans="1:5" x14ac:dyDescent="0.25">
      <c r="B49">
        <v>92</v>
      </c>
      <c r="C49">
        <v>90.29</v>
      </c>
      <c r="D49">
        <f t="shared" ref="D49:D54" si="1">B49-C49</f>
        <v>1.7099999999999937</v>
      </c>
      <c r="E49">
        <f t="shared" ref="E49:E54" si="2">D49*D49</f>
        <v>2.9240999999999788</v>
      </c>
    </row>
    <row r="50" spans="1:5" x14ac:dyDescent="0.25">
      <c r="B50">
        <v>87</v>
      </c>
      <c r="C50">
        <v>90.29</v>
      </c>
      <c r="D50">
        <f t="shared" si="1"/>
        <v>-3.2900000000000063</v>
      </c>
      <c r="E50">
        <f t="shared" si="2"/>
        <v>10.82410000000004</v>
      </c>
    </row>
    <row r="51" spans="1:5" x14ac:dyDescent="0.25">
      <c r="B51">
        <v>85</v>
      </c>
      <c r="C51">
        <v>90.29</v>
      </c>
      <c r="D51">
        <f t="shared" si="1"/>
        <v>-5.2900000000000063</v>
      </c>
      <c r="E51">
        <f t="shared" si="2"/>
        <v>27.984100000000065</v>
      </c>
    </row>
    <row r="52" spans="1:5" x14ac:dyDescent="0.25">
      <c r="B52">
        <v>100</v>
      </c>
      <c r="C52">
        <v>90.29</v>
      </c>
      <c r="D52">
        <f t="shared" si="1"/>
        <v>9.7099999999999937</v>
      </c>
      <c r="E52">
        <f t="shared" si="2"/>
        <v>94.284099999999881</v>
      </c>
    </row>
    <row r="53" spans="1:5" x14ac:dyDescent="0.25">
      <c r="B53">
        <v>98</v>
      </c>
      <c r="C53">
        <v>90.29</v>
      </c>
      <c r="D53">
        <f t="shared" si="1"/>
        <v>7.7099999999999937</v>
      </c>
      <c r="E53">
        <f t="shared" si="2"/>
        <v>59.444099999999906</v>
      </c>
    </row>
    <row r="54" spans="1:5" x14ac:dyDescent="0.25">
      <c r="B54">
        <v>85</v>
      </c>
      <c r="C54">
        <v>90.29</v>
      </c>
      <c r="D54">
        <f t="shared" si="1"/>
        <v>-5.2900000000000063</v>
      </c>
      <c r="E54">
        <f t="shared" si="2"/>
        <v>27.984100000000065</v>
      </c>
    </row>
    <row r="55" spans="1:5" x14ac:dyDescent="0.25">
      <c r="C55" t="s">
        <v>12</v>
      </c>
      <c r="D55" s="6">
        <f>SUM(D48:D54)</f>
        <v>-3.0000000000043769E-2</v>
      </c>
      <c r="E55" s="6">
        <f>SUM(E48:E54)</f>
        <v>251.42870000000002</v>
      </c>
    </row>
    <row r="57" spans="1:5" x14ac:dyDescent="0.25">
      <c r="A57" s="6" t="s">
        <v>52</v>
      </c>
      <c r="B57" s="6" t="s">
        <v>53</v>
      </c>
      <c r="C57" s="10" t="s">
        <v>54</v>
      </c>
      <c r="D57" s="10">
        <f>41.9</f>
        <v>41.9</v>
      </c>
    </row>
    <row r="59" spans="1:5" ht="15.75" x14ac:dyDescent="0.25">
      <c r="A59" s="2" t="s">
        <v>55</v>
      </c>
    </row>
    <row r="60" spans="1:5" ht="18" x14ac:dyDescent="0.25">
      <c r="A60" s="1" t="s">
        <v>56</v>
      </c>
    </row>
    <row r="62" spans="1:5" x14ac:dyDescent="0.25">
      <c r="A62" t="s">
        <v>60</v>
      </c>
      <c r="B62">
        <v>41.9</v>
      </c>
    </row>
    <row r="63" spans="1:5" x14ac:dyDescent="0.25">
      <c r="A63" t="s">
        <v>61</v>
      </c>
      <c r="E63" s="9">
        <f>SQRT(B62)</f>
        <v>6.4730209330729034</v>
      </c>
    </row>
    <row r="65" spans="1:14" ht="15.75" x14ac:dyDescent="0.25">
      <c r="A65" s="2" t="s">
        <v>62</v>
      </c>
    </row>
    <row r="66" spans="1:14" ht="15.75" x14ac:dyDescent="0.25">
      <c r="A66" s="12" t="s">
        <v>65</v>
      </c>
      <c r="B66" s="9"/>
      <c r="C66" s="9"/>
      <c r="D66" s="9"/>
      <c r="E66" s="9"/>
      <c r="F66" s="9"/>
      <c r="G66" s="9"/>
      <c r="H66" s="9"/>
      <c r="I66" s="9"/>
      <c r="J66" s="9"/>
      <c r="K66" s="9"/>
      <c r="L66" s="9"/>
      <c r="M66" s="9"/>
      <c r="N66" s="9"/>
    </row>
    <row r="67" spans="1:14" ht="15.75" x14ac:dyDescent="0.25">
      <c r="A67" s="1" t="s">
        <v>63</v>
      </c>
    </row>
    <row r="68" spans="1:14" ht="15.75" x14ac:dyDescent="0.25">
      <c r="A68" s="1" t="s">
        <v>64</v>
      </c>
    </row>
    <row r="70" spans="1:14" x14ac:dyDescent="0.25">
      <c r="B70" t="s">
        <v>66</v>
      </c>
      <c r="C70" t="s">
        <v>14</v>
      </c>
      <c r="D70" t="s">
        <v>67</v>
      </c>
      <c r="E70" t="s">
        <v>68</v>
      </c>
    </row>
    <row r="71" spans="1:14" x14ac:dyDescent="0.25">
      <c r="B71">
        <v>49</v>
      </c>
      <c r="C71">
        <v>85.43</v>
      </c>
      <c r="D71">
        <f>B71-C71</f>
        <v>-36.430000000000007</v>
      </c>
      <c r="E71">
        <f>D71*D71</f>
        <v>1327.1449000000005</v>
      </c>
    </row>
    <row r="72" spans="1:14" x14ac:dyDescent="0.25">
      <c r="B72">
        <v>76</v>
      </c>
      <c r="C72">
        <v>85.43</v>
      </c>
      <c r="D72">
        <f t="shared" ref="D72:D77" si="3">B72-C72</f>
        <v>-9.4300000000000068</v>
      </c>
      <c r="E72">
        <f t="shared" ref="E72:E77" si="4">D72*D72</f>
        <v>88.924900000000122</v>
      </c>
    </row>
    <row r="73" spans="1:14" x14ac:dyDescent="0.25">
      <c r="B73">
        <v>12</v>
      </c>
      <c r="C73">
        <v>85.43</v>
      </c>
      <c r="D73">
        <f t="shared" si="3"/>
        <v>-73.430000000000007</v>
      </c>
      <c r="E73">
        <f t="shared" si="4"/>
        <v>5391.9649000000009</v>
      </c>
    </row>
    <row r="74" spans="1:14" x14ac:dyDescent="0.25">
      <c r="B74">
        <v>95</v>
      </c>
      <c r="C74">
        <v>85.43</v>
      </c>
      <c r="D74">
        <f t="shared" si="3"/>
        <v>9.5699999999999932</v>
      </c>
      <c r="E74">
        <f t="shared" si="4"/>
        <v>91.584899999999863</v>
      </c>
    </row>
    <row r="75" spans="1:14" x14ac:dyDescent="0.25">
      <c r="B75">
        <v>265</v>
      </c>
      <c r="C75">
        <v>85.43</v>
      </c>
      <c r="D75">
        <f t="shared" si="3"/>
        <v>179.57</v>
      </c>
      <c r="E75">
        <f t="shared" si="4"/>
        <v>32245.384899999997</v>
      </c>
    </row>
    <row r="76" spans="1:14" x14ac:dyDescent="0.25">
      <c r="B76">
        <v>55</v>
      </c>
      <c r="C76">
        <v>85.43</v>
      </c>
      <c r="D76">
        <f t="shared" si="3"/>
        <v>-30.430000000000007</v>
      </c>
      <c r="E76">
        <f t="shared" si="4"/>
        <v>925.98490000000038</v>
      </c>
    </row>
    <row r="77" spans="1:14" x14ac:dyDescent="0.25">
      <c r="B77">
        <v>46</v>
      </c>
      <c r="C77">
        <v>85.43</v>
      </c>
      <c r="D77">
        <f t="shared" si="3"/>
        <v>-39.430000000000007</v>
      </c>
      <c r="E77">
        <f t="shared" si="4"/>
        <v>1554.7249000000006</v>
      </c>
    </row>
    <row r="78" spans="1:14" x14ac:dyDescent="0.25">
      <c r="A78" t="s">
        <v>14</v>
      </c>
      <c r="B78">
        <f>AVERAGE(B71:B77)</f>
        <v>85.428571428571431</v>
      </c>
      <c r="D78" t="s">
        <v>12</v>
      </c>
      <c r="E78">
        <f>SUM(E71:E77)</f>
        <v>41625.7143</v>
      </c>
    </row>
    <row r="80" spans="1:14" x14ac:dyDescent="0.25">
      <c r="A80" t="s">
        <v>60</v>
      </c>
      <c r="B80">
        <f>E78/6</f>
        <v>6937.6190500000002</v>
      </c>
    </row>
    <row r="81" spans="1:4" x14ac:dyDescent="0.25">
      <c r="A81" t="s">
        <v>69</v>
      </c>
      <c r="B81">
        <f>SQRT(B80)</f>
        <v>83.292370899140579</v>
      </c>
    </row>
    <row r="83" spans="1:4" x14ac:dyDescent="0.25">
      <c r="A83" t="s">
        <v>114</v>
      </c>
      <c r="B83" t="s">
        <v>70</v>
      </c>
      <c r="D83">
        <f>85.43+2*(83.29)</f>
        <v>252.01000000000002</v>
      </c>
    </row>
    <row r="84" spans="1:4" x14ac:dyDescent="0.25">
      <c r="A84" t="s">
        <v>113</v>
      </c>
      <c r="B84" t="s">
        <v>70</v>
      </c>
      <c r="D84">
        <f>((85.43)-2*(83.29))</f>
        <v>-81.150000000000006</v>
      </c>
    </row>
    <row r="85" spans="1:4" x14ac:dyDescent="0.25">
      <c r="B85" t="s">
        <v>71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opLeftCell="A31" workbookViewId="0">
      <selection activeCell="J48" sqref="J48"/>
    </sheetView>
  </sheetViews>
  <sheetFormatPr defaultRowHeight="15" x14ac:dyDescent="0.25"/>
  <cols>
    <col min="3" max="3" width="13.5703125" customWidth="1"/>
  </cols>
  <sheetData>
    <row r="1" spans="1:14" ht="15.75" x14ac:dyDescent="0.25">
      <c r="A1" s="2" t="s">
        <v>80</v>
      </c>
    </row>
    <row r="2" spans="1:14" ht="15.75" x14ac:dyDescent="0.25">
      <c r="A2" s="1" t="s">
        <v>81</v>
      </c>
    </row>
    <row r="3" spans="1:14" ht="15.75" x14ac:dyDescent="0.25">
      <c r="A3" s="1" t="s">
        <v>86</v>
      </c>
      <c r="H3" s="13"/>
    </row>
    <row r="4" spans="1:14" ht="15.75" x14ac:dyDescent="0.25">
      <c r="A4" s="1" t="s">
        <v>87</v>
      </c>
    </row>
    <row r="5" spans="1:14" ht="15.75" x14ac:dyDescent="0.25">
      <c r="A5" s="1" t="s">
        <v>88</v>
      </c>
    </row>
    <row r="6" spans="1:14" ht="15.75" x14ac:dyDescent="0.25">
      <c r="A6" s="1" t="s">
        <v>85</v>
      </c>
    </row>
    <row r="7" spans="1:14" x14ac:dyDescent="0.25">
      <c r="B7" s="9" t="s">
        <v>89</v>
      </c>
      <c r="C7" s="9"/>
      <c r="D7" s="9"/>
      <c r="E7" s="9"/>
      <c r="F7" s="9"/>
      <c r="G7" s="9"/>
      <c r="H7" s="9"/>
      <c r="I7" s="9"/>
      <c r="J7" s="9"/>
      <c r="K7" s="9"/>
      <c r="L7" s="9"/>
      <c r="M7" s="9"/>
      <c r="N7" s="9"/>
    </row>
    <row r="9" spans="1:14" ht="15.75" x14ac:dyDescent="0.25">
      <c r="A9" s="1" t="s">
        <v>103</v>
      </c>
    </row>
    <row r="10" spans="1:14" ht="15.75" x14ac:dyDescent="0.25">
      <c r="A10" s="1" t="s">
        <v>104</v>
      </c>
      <c r="B10" s="14" t="s">
        <v>105</v>
      </c>
    </row>
    <row r="11" spans="1:14" ht="15.75" x14ac:dyDescent="0.25">
      <c r="A11" s="1" t="s">
        <v>106</v>
      </c>
    </row>
    <row r="12" spans="1:14" ht="15.75" x14ac:dyDescent="0.25">
      <c r="A12" s="1" t="s">
        <v>107</v>
      </c>
    </row>
    <row r="13" spans="1:14" ht="15.75" x14ac:dyDescent="0.25">
      <c r="A13" s="1" t="s">
        <v>108</v>
      </c>
    </row>
    <row r="14" spans="1:14" ht="15.75" x14ac:dyDescent="0.25">
      <c r="A14" s="1" t="s">
        <v>109</v>
      </c>
    </row>
    <row r="15" spans="1:14" ht="15.75" x14ac:dyDescent="0.25">
      <c r="A15" s="1" t="s">
        <v>116</v>
      </c>
    </row>
    <row r="16" spans="1:14" x14ac:dyDescent="0.25">
      <c r="B16">
        <v>3</v>
      </c>
      <c r="C16">
        <v>6</v>
      </c>
      <c r="D16">
        <v>9</v>
      </c>
      <c r="E16">
        <v>10</v>
      </c>
      <c r="F16">
        <v>15</v>
      </c>
      <c r="G16">
        <v>16</v>
      </c>
      <c r="H16">
        <v>17</v>
      </c>
      <c r="I16">
        <v>21</v>
      </c>
      <c r="J16">
        <v>89</v>
      </c>
    </row>
    <row r="17" spans="1:9" x14ac:dyDescent="0.25">
      <c r="H17" t="s">
        <v>14</v>
      </c>
      <c r="I17">
        <f>AVERAGE(B16:J16)</f>
        <v>20.666666666666668</v>
      </c>
    </row>
    <row r="18" spans="1:9" x14ac:dyDescent="0.25">
      <c r="B18" t="s">
        <v>110</v>
      </c>
      <c r="D18" s="3">
        <f>C20*D19</f>
        <v>12</v>
      </c>
    </row>
    <row r="19" spans="1:9" x14ac:dyDescent="0.25">
      <c r="C19" t="s">
        <v>111</v>
      </c>
      <c r="D19">
        <v>8</v>
      </c>
    </row>
    <row r="20" spans="1:9" x14ac:dyDescent="0.25">
      <c r="C20">
        <v>1.5</v>
      </c>
    </row>
    <row r="21" spans="1:9" ht="15.75" x14ac:dyDescent="0.25">
      <c r="A21" s="1" t="s">
        <v>115</v>
      </c>
    </row>
    <row r="22" spans="1:9" x14ac:dyDescent="0.25">
      <c r="E22" t="s">
        <v>14</v>
      </c>
      <c r="F22">
        <v>20.67</v>
      </c>
    </row>
    <row r="23" spans="1:9" x14ac:dyDescent="0.25">
      <c r="E23" t="s">
        <v>112</v>
      </c>
      <c r="F23">
        <v>12</v>
      </c>
    </row>
    <row r="24" spans="1:9" x14ac:dyDescent="0.25">
      <c r="E24" t="s">
        <v>113</v>
      </c>
      <c r="F24">
        <f>F22-F23</f>
        <v>8.6700000000000017</v>
      </c>
    </row>
    <row r="25" spans="1:9" x14ac:dyDescent="0.25">
      <c r="E25" t="s">
        <v>114</v>
      </c>
      <c r="F25">
        <f>F22+F23</f>
        <v>32.67</v>
      </c>
    </row>
    <row r="26" spans="1:9" ht="15.75" x14ac:dyDescent="0.25">
      <c r="A26" s="1" t="s">
        <v>117</v>
      </c>
    </row>
    <row r="28" spans="1:9" ht="15.75" x14ac:dyDescent="0.25">
      <c r="A28" s="1" t="s">
        <v>100</v>
      </c>
    </row>
    <row r="29" spans="1:9" x14ac:dyDescent="0.25">
      <c r="A29" t="s">
        <v>118</v>
      </c>
      <c r="B29" t="s">
        <v>10</v>
      </c>
      <c r="C29" t="s">
        <v>120</v>
      </c>
      <c r="D29" t="s">
        <v>119</v>
      </c>
    </row>
    <row r="30" spans="1:9" x14ac:dyDescent="0.25">
      <c r="A30">
        <v>3</v>
      </c>
      <c r="B30">
        <v>20.67</v>
      </c>
      <c r="C30">
        <f>A30-B30</f>
        <v>-17.670000000000002</v>
      </c>
      <c r="D30">
        <f>C30*C30</f>
        <v>312.22890000000007</v>
      </c>
      <c r="F30" t="s">
        <v>60</v>
      </c>
      <c r="G30">
        <f>D39/8</f>
        <v>689.25001249999991</v>
      </c>
    </row>
    <row r="31" spans="1:9" x14ac:dyDescent="0.25">
      <c r="A31">
        <v>6</v>
      </c>
      <c r="B31">
        <v>20.67</v>
      </c>
      <c r="C31">
        <f t="shared" ref="C31:C38" si="0">A31-B31</f>
        <v>-14.670000000000002</v>
      </c>
      <c r="D31">
        <f t="shared" ref="D31:D38" si="1">C31*C31</f>
        <v>215.20890000000006</v>
      </c>
      <c r="F31" t="s">
        <v>121</v>
      </c>
      <c r="G31">
        <f>SQRT(G30)</f>
        <v>26.253571423713002</v>
      </c>
    </row>
    <row r="32" spans="1:9" x14ac:dyDescent="0.25">
      <c r="A32">
        <v>9</v>
      </c>
      <c r="B32">
        <v>20.67</v>
      </c>
      <c r="C32">
        <f t="shared" si="0"/>
        <v>-11.670000000000002</v>
      </c>
      <c r="D32">
        <f t="shared" si="1"/>
        <v>136.18890000000005</v>
      </c>
    </row>
    <row r="33" spans="1:8" x14ac:dyDescent="0.25">
      <c r="A33">
        <v>10</v>
      </c>
      <c r="B33">
        <v>20.67</v>
      </c>
      <c r="C33">
        <f t="shared" si="0"/>
        <v>-10.670000000000002</v>
      </c>
      <c r="D33">
        <f t="shared" si="1"/>
        <v>113.84890000000004</v>
      </c>
      <c r="F33" t="s">
        <v>122</v>
      </c>
      <c r="G33">
        <f>2*G31</f>
        <v>52.507142847426003</v>
      </c>
    </row>
    <row r="34" spans="1:8" x14ac:dyDescent="0.25">
      <c r="A34">
        <v>15</v>
      </c>
      <c r="B34">
        <v>20.67</v>
      </c>
      <c r="C34">
        <f t="shared" si="0"/>
        <v>-5.6700000000000017</v>
      </c>
      <c r="D34">
        <f t="shared" si="1"/>
        <v>32.148900000000019</v>
      </c>
    </row>
    <row r="35" spans="1:8" x14ac:dyDescent="0.25">
      <c r="A35">
        <v>16</v>
      </c>
      <c r="B35">
        <v>20.67</v>
      </c>
      <c r="C35">
        <f t="shared" si="0"/>
        <v>-4.6700000000000017</v>
      </c>
      <c r="D35">
        <f t="shared" si="1"/>
        <v>21.808900000000015</v>
      </c>
      <c r="G35" t="s">
        <v>123</v>
      </c>
      <c r="H35">
        <f>A39-G33</f>
        <v>-31.840476180759335</v>
      </c>
    </row>
    <row r="36" spans="1:8" x14ac:dyDescent="0.25">
      <c r="A36">
        <v>17</v>
      </c>
      <c r="B36">
        <v>20.67</v>
      </c>
      <c r="C36">
        <f t="shared" si="0"/>
        <v>-3.6700000000000017</v>
      </c>
      <c r="D36">
        <f t="shared" si="1"/>
        <v>13.468900000000012</v>
      </c>
      <c r="G36" t="s">
        <v>124</v>
      </c>
      <c r="H36">
        <f>A39+G33</f>
        <v>73.173809514092667</v>
      </c>
    </row>
    <row r="37" spans="1:8" x14ac:dyDescent="0.25">
      <c r="A37">
        <v>21</v>
      </c>
      <c r="B37">
        <v>20.67</v>
      </c>
      <c r="C37">
        <f t="shared" si="0"/>
        <v>0.32999999999999829</v>
      </c>
      <c r="D37">
        <f t="shared" si="1"/>
        <v>0.10889999999999887</v>
      </c>
    </row>
    <row r="38" spans="1:8" x14ac:dyDescent="0.25">
      <c r="A38">
        <v>89</v>
      </c>
      <c r="B38">
        <v>20.67</v>
      </c>
      <c r="C38">
        <f t="shared" si="0"/>
        <v>68.33</v>
      </c>
      <c r="D38">
        <f t="shared" si="1"/>
        <v>4668.9888999999994</v>
      </c>
    </row>
    <row r="39" spans="1:8" x14ac:dyDescent="0.25">
      <c r="A39">
        <f>AVERAGE(A30:A38)</f>
        <v>20.666666666666668</v>
      </c>
      <c r="C39" t="s">
        <v>12</v>
      </c>
      <c r="D39">
        <f>SUM(D30:D38)</f>
        <v>5514.0000999999993</v>
      </c>
    </row>
    <row r="40" spans="1:8" ht="15.75" x14ac:dyDescent="0.25">
      <c r="A40" s="8" t="s">
        <v>125</v>
      </c>
    </row>
    <row r="42" spans="1:8" ht="15.75" x14ac:dyDescent="0.25">
      <c r="A42" s="1" t="s">
        <v>126</v>
      </c>
    </row>
    <row r="43" spans="1:8" ht="15.75" x14ac:dyDescent="0.25">
      <c r="A43" s="1" t="s">
        <v>127</v>
      </c>
    </row>
    <row r="44" spans="1:8" ht="15.75" x14ac:dyDescent="0.25">
      <c r="A44" s="8" t="s">
        <v>128</v>
      </c>
    </row>
  </sheetData>
  <sortState ref="F8:F23">
    <sortCondition ref="F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opLeftCell="A2" workbookViewId="0">
      <selection activeCell="S9" sqref="S9"/>
    </sheetView>
  </sheetViews>
  <sheetFormatPr defaultRowHeight="15" x14ac:dyDescent="0.25"/>
  <sheetData>
    <row r="1" spans="1:10" ht="15.75" x14ac:dyDescent="0.25">
      <c r="A1" s="8" t="s">
        <v>136</v>
      </c>
    </row>
    <row r="2" spans="1:10" ht="15.75" x14ac:dyDescent="0.25">
      <c r="A2" s="1" t="s">
        <v>137</v>
      </c>
    </row>
    <row r="3" spans="1:10" ht="15.75" x14ac:dyDescent="0.25">
      <c r="A3" s="1" t="s">
        <v>132</v>
      </c>
    </row>
    <row r="4" spans="1:10" x14ac:dyDescent="0.25">
      <c r="B4">
        <v>3</v>
      </c>
      <c r="C4">
        <v>6</v>
      </c>
      <c r="D4">
        <v>9</v>
      </c>
      <c r="E4">
        <v>10</v>
      </c>
      <c r="F4">
        <v>15</v>
      </c>
      <c r="G4">
        <v>16</v>
      </c>
      <c r="H4">
        <v>17</v>
      </c>
      <c r="I4">
        <v>21</v>
      </c>
      <c r="J4">
        <v>89</v>
      </c>
    </row>
    <row r="5" spans="1:10" x14ac:dyDescent="0.25">
      <c r="B5" t="s">
        <v>142</v>
      </c>
      <c r="C5" t="s">
        <v>143</v>
      </c>
    </row>
    <row r="6" spans="1:10" x14ac:dyDescent="0.25">
      <c r="B6" t="s">
        <v>123</v>
      </c>
      <c r="C6">
        <v>3</v>
      </c>
    </row>
    <row r="7" spans="1:10" x14ac:dyDescent="0.25">
      <c r="B7" t="s">
        <v>138</v>
      </c>
      <c r="C7">
        <v>7.5</v>
      </c>
    </row>
    <row r="8" spans="1:10" x14ac:dyDescent="0.25">
      <c r="B8" t="s">
        <v>139</v>
      </c>
      <c r="C8">
        <v>15</v>
      </c>
    </row>
    <row r="9" spans="1:10" x14ac:dyDescent="0.25">
      <c r="B9" t="s">
        <v>140</v>
      </c>
      <c r="C9">
        <v>19</v>
      </c>
    </row>
    <row r="10" spans="1:10" x14ac:dyDescent="0.25">
      <c r="B10" t="s">
        <v>141</v>
      </c>
      <c r="C10">
        <v>89</v>
      </c>
    </row>
    <row r="18" spans="1:2" ht="15.75" x14ac:dyDescent="0.25">
      <c r="A18" s="1" t="s">
        <v>144</v>
      </c>
    </row>
    <row r="19" spans="1:2" ht="15.75" x14ac:dyDescent="0.25">
      <c r="A19" s="1" t="s">
        <v>145</v>
      </c>
    </row>
    <row r="22" spans="1:2" x14ac:dyDescent="0.25">
      <c r="B22" t="s">
        <v>135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tabSelected="1" topLeftCell="A9" workbookViewId="0">
      <selection activeCell="A30" sqref="A30"/>
    </sheetView>
  </sheetViews>
  <sheetFormatPr defaultRowHeight="15" x14ac:dyDescent="0.25"/>
  <cols>
    <col min="10" max="10" width="12.140625" customWidth="1"/>
    <col min="11" max="11" width="13.85546875" customWidth="1"/>
  </cols>
  <sheetData>
    <row r="1" spans="1:31" x14ac:dyDescent="0.25">
      <c r="A1" s="17" t="s">
        <v>146</v>
      </c>
      <c r="B1" s="17">
        <v>1</v>
      </c>
      <c r="C1" s="17">
        <f>B1+1</f>
        <v>2</v>
      </c>
      <c r="D1" s="17">
        <f t="shared" ref="D1:AE1" si="0">C1+1</f>
        <v>3</v>
      </c>
      <c r="E1" s="17">
        <f t="shared" si="0"/>
        <v>4</v>
      </c>
      <c r="F1" s="17">
        <f t="shared" si="0"/>
        <v>5</v>
      </c>
      <c r="G1" s="17">
        <f t="shared" si="0"/>
        <v>6</v>
      </c>
      <c r="H1" s="17">
        <f t="shared" si="0"/>
        <v>7</v>
      </c>
      <c r="I1" s="17">
        <f t="shared" si="0"/>
        <v>8</v>
      </c>
      <c r="J1" s="17">
        <f t="shared" si="0"/>
        <v>9</v>
      </c>
      <c r="K1" s="17">
        <f t="shared" si="0"/>
        <v>10</v>
      </c>
      <c r="L1" s="17">
        <f t="shared" si="0"/>
        <v>11</v>
      </c>
      <c r="M1" s="17">
        <f t="shared" si="0"/>
        <v>12</v>
      </c>
      <c r="N1" s="17">
        <f t="shared" si="0"/>
        <v>13</v>
      </c>
      <c r="O1" s="17">
        <f t="shared" si="0"/>
        <v>14</v>
      </c>
      <c r="P1" s="17">
        <f t="shared" si="0"/>
        <v>15</v>
      </c>
      <c r="Q1" s="17">
        <f t="shared" si="0"/>
        <v>16</v>
      </c>
      <c r="R1" s="17">
        <f t="shared" si="0"/>
        <v>17</v>
      </c>
      <c r="S1" s="17">
        <f t="shared" si="0"/>
        <v>18</v>
      </c>
      <c r="T1" s="17">
        <f t="shared" si="0"/>
        <v>19</v>
      </c>
      <c r="U1" s="17">
        <f>T1+1</f>
        <v>20</v>
      </c>
      <c r="V1" s="17">
        <f t="shared" si="0"/>
        <v>21</v>
      </c>
      <c r="W1" s="17">
        <f t="shared" si="0"/>
        <v>22</v>
      </c>
      <c r="X1" s="17">
        <f t="shared" si="0"/>
        <v>23</v>
      </c>
      <c r="Y1" s="17">
        <f t="shared" si="0"/>
        <v>24</v>
      </c>
      <c r="Z1" s="17">
        <f t="shared" si="0"/>
        <v>25</v>
      </c>
      <c r="AA1" s="17">
        <f t="shared" si="0"/>
        <v>26</v>
      </c>
      <c r="AB1" s="17">
        <f t="shared" si="0"/>
        <v>27</v>
      </c>
      <c r="AC1" s="17">
        <f t="shared" si="0"/>
        <v>28</v>
      </c>
      <c r="AD1" s="17">
        <f t="shared" si="0"/>
        <v>29</v>
      </c>
      <c r="AE1" s="17">
        <f t="shared" si="0"/>
        <v>30</v>
      </c>
    </row>
    <row r="2" spans="1:31" x14ac:dyDescent="0.25">
      <c r="A2" s="16" t="s">
        <v>147</v>
      </c>
      <c r="B2" s="15">
        <v>15</v>
      </c>
      <c r="C2" s="15">
        <v>24</v>
      </c>
      <c r="D2" s="15">
        <v>23</v>
      </c>
      <c r="E2" s="15">
        <v>19</v>
      </c>
      <c r="F2" s="15">
        <v>80</v>
      </c>
      <c r="G2" s="15">
        <v>24</v>
      </c>
      <c r="H2" s="15">
        <v>22</v>
      </c>
      <c r="I2" s="15">
        <v>29</v>
      </c>
      <c r="J2" s="15">
        <v>70</v>
      </c>
      <c r="K2" s="15">
        <v>22</v>
      </c>
      <c r="L2" s="15">
        <v>31</v>
      </c>
      <c r="M2" s="15">
        <v>23</v>
      </c>
      <c r="N2" s="15">
        <v>22</v>
      </c>
      <c r="O2" s="15">
        <v>72</v>
      </c>
      <c r="P2" s="15">
        <v>30</v>
      </c>
      <c r="Q2" s="15">
        <v>26</v>
      </c>
      <c r="R2" s="15">
        <v>25</v>
      </c>
      <c r="S2" s="15">
        <v>28</v>
      </c>
      <c r="T2" s="15">
        <v>25</v>
      </c>
      <c r="U2" s="15">
        <v>24</v>
      </c>
      <c r="V2" s="15">
        <v>27</v>
      </c>
      <c r="W2" s="15">
        <v>75</v>
      </c>
      <c r="X2" s="15">
        <v>32</v>
      </c>
      <c r="Y2" s="15">
        <v>34</v>
      </c>
      <c r="Z2" s="15">
        <v>26</v>
      </c>
      <c r="AA2" s="15">
        <v>27</v>
      </c>
      <c r="AB2" s="15">
        <v>24</v>
      </c>
      <c r="AC2" s="15">
        <v>69</v>
      </c>
      <c r="AD2" s="15">
        <v>26</v>
      </c>
      <c r="AE2" s="15">
        <v>22</v>
      </c>
    </row>
    <row r="3" spans="1:31" x14ac:dyDescent="0.25">
      <c r="A3" s="16" t="s">
        <v>148</v>
      </c>
      <c r="B3" s="15">
        <v>35</v>
      </c>
      <c r="C3" s="15">
        <v>38</v>
      </c>
      <c r="D3" s="15">
        <v>39</v>
      </c>
      <c r="E3" s="15">
        <v>41</v>
      </c>
      <c r="F3" s="15">
        <v>19</v>
      </c>
      <c r="G3" s="15">
        <v>14</v>
      </c>
      <c r="H3" s="15">
        <v>34</v>
      </c>
      <c r="I3" s="15">
        <v>31</v>
      </c>
      <c r="J3" s="15">
        <v>40</v>
      </c>
      <c r="K3" s="15">
        <v>35</v>
      </c>
      <c r="L3" s="15">
        <v>14</v>
      </c>
      <c r="M3" s="15">
        <v>32</v>
      </c>
      <c r="N3" s="15">
        <v>39</v>
      </c>
      <c r="O3" s="15">
        <v>12</v>
      </c>
      <c r="P3" s="15">
        <v>34</v>
      </c>
      <c r="Q3" s="15">
        <v>42</v>
      </c>
      <c r="R3" s="15">
        <v>38</v>
      </c>
      <c r="S3" s="15">
        <v>33</v>
      </c>
      <c r="T3" s="15">
        <v>37</v>
      </c>
      <c r="U3" s="15">
        <v>42</v>
      </c>
      <c r="V3" s="15">
        <v>18</v>
      </c>
      <c r="W3" s="15">
        <v>33</v>
      </c>
      <c r="X3" s="15">
        <v>42</v>
      </c>
      <c r="Y3" s="15">
        <v>35</v>
      </c>
      <c r="Z3" s="15">
        <v>34</v>
      </c>
      <c r="AA3" s="15">
        <v>37</v>
      </c>
      <c r="AB3" s="15">
        <v>34</v>
      </c>
      <c r="AC3" s="15">
        <v>36</v>
      </c>
      <c r="AD3" s="15">
        <v>41</v>
      </c>
      <c r="AE3" s="15">
        <v>36</v>
      </c>
    </row>
    <row r="4" spans="1:31" x14ac:dyDescent="0.25">
      <c r="A4" s="16" t="s">
        <v>149</v>
      </c>
      <c r="B4" s="15">
        <v>34</v>
      </c>
      <c r="C4" s="15">
        <v>33</v>
      </c>
      <c r="D4" s="15">
        <v>31</v>
      </c>
      <c r="E4" s="15">
        <v>32</v>
      </c>
      <c r="F4" s="15">
        <v>35</v>
      </c>
      <c r="G4" s="15">
        <v>32</v>
      </c>
      <c r="H4" s="15">
        <v>31</v>
      </c>
      <c r="I4" s="15">
        <v>33</v>
      </c>
      <c r="J4" s="15">
        <v>33</v>
      </c>
      <c r="K4" s="15">
        <v>33</v>
      </c>
      <c r="L4" s="15">
        <v>34</v>
      </c>
      <c r="M4" s="15">
        <v>32</v>
      </c>
      <c r="N4" s="15">
        <v>35</v>
      </c>
      <c r="O4" s="15">
        <v>31</v>
      </c>
      <c r="P4" s="15">
        <v>21</v>
      </c>
      <c r="Q4" s="15">
        <v>59</v>
      </c>
      <c r="R4" s="15">
        <v>34</v>
      </c>
      <c r="S4" s="15">
        <v>33</v>
      </c>
      <c r="T4" s="15">
        <v>32</v>
      </c>
      <c r="U4" s="15">
        <v>31</v>
      </c>
      <c r="V4" s="15">
        <v>33</v>
      </c>
      <c r="W4" s="15">
        <v>35</v>
      </c>
      <c r="X4" s="15">
        <v>32</v>
      </c>
      <c r="Y4" s="15">
        <v>31</v>
      </c>
      <c r="Z4" s="15">
        <v>30</v>
      </c>
      <c r="AA4" s="15">
        <v>33</v>
      </c>
      <c r="AB4" s="15">
        <v>34</v>
      </c>
      <c r="AC4" s="15">
        <v>35</v>
      </c>
      <c r="AD4" s="15">
        <v>32</v>
      </c>
      <c r="AE4" s="15">
        <v>34</v>
      </c>
    </row>
    <row r="6" spans="1:31" x14ac:dyDescent="0.25">
      <c r="A6" s="17" t="s">
        <v>150</v>
      </c>
      <c r="B6" s="17" t="s">
        <v>151</v>
      </c>
      <c r="C6" s="17" t="s">
        <v>152</v>
      </c>
      <c r="D6" s="17" t="s">
        <v>153</v>
      </c>
      <c r="E6" s="17" t="s">
        <v>154</v>
      </c>
      <c r="F6" s="17" t="s">
        <v>155</v>
      </c>
      <c r="G6" s="17" t="s">
        <v>138</v>
      </c>
      <c r="H6" s="17" t="s">
        <v>140</v>
      </c>
      <c r="I6" s="17" t="s">
        <v>111</v>
      </c>
      <c r="J6" s="17" t="s">
        <v>163</v>
      </c>
      <c r="K6" s="17" t="s">
        <v>156</v>
      </c>
    </row>
    <row r="7" spans="1:31" x14ac:dyDescent="0.25">
      <c r="A7" s="18" t="s">
        <v>157</v>
      </c>
      <c r="B7" s="15">
        <f>AVERAGE(B2:AE2)</f>
        <v>33.200000000000003</v>
      </c>
      <c r="C7" s="15">
        <f>_xlfn.VAR.S(B2:AE2)</f>
        <v>347.88965517241388</v>
      </c>
      <c r="D7" s="15">
        <f>_xlfn.STDEV.S(B2:AE2)</f>
        <v>18.651800319872983</v>
      </c>
      <c r="E7" s="15" t="s">
        <v>160</v>
      </c>
      <c r="F7" s="15">
        <v>26</v>
      </c>
      <c r="G7" s="15">
        <v>23</v>
      </c>
      <c r="H7" s="15">
        <v>31</v>
      </c>
      <c r="I7" s="15">
        <f>H7-G7</f>
        <v>8</v>
      </c>
      <c r="J7" s="20" t="s">
        <v>164</v>
      </c>
      <c r="K7" s="15" t="s">
        <v>168</v>
      </c>
    </row>
    <row r="8" spans="1:31" x14ac:dyDescent="0.25">
      <c r="A8" s="18" t="s">
        <v>158</v>
      </c>
      <c r="B8" s="15">
        <f>AVERAGE(B3:AE3)</f>
        <v>33.166666666666664</v>
      </c>
      <c r="C8" s="15">
        <f>_xlfn.VAR.S(B3:AE3)</f>
        <v>75.729885057471179</v>
      </c>
      <c r="D8" s="15">
        <f>_xlfn.STDEV.S(B3:AE3)</f>
        <v>8.7022919427855996</v>
      </c>
      <c r="E8" s="15">
        <v>34</v>
      </c>
      <c r="F8" s="15">
        <v>35</v>
      </c>
      <c r="G8" s="15">
        <v>33</v>
      </c>
      <c r="H8" s="15">
        <v>39</v>
      </c>
      <c r="I8" s="15">
        <v>6</v>
      </c>
      <c r="J8" s="15" t="s">
        <v>165</v>
      </c>
      <c r="K8" s="15" t="s">
        <v>169</v>
      </c>
    </row>
    <row r="9" spans="1:31" x14ac:dyDescent="0.25">
      <c r="A9" s="18" t="s">
        <v>159</v>
      </c>
      <c r="B9" s="15">
        <f>AVERAGE(B4:AE4)</f>
        <v>33.266666666666666</v>
      </c>
      <c r="C9" s="15">
        <f>_xlfn.VAR.S(B4:AE4)</f>
        <v>30.1333333333334</v>
      </c>
      <c r="D9" s="15">
        <f>_xlfn.STDEV.S(B4:AE4)</f>
        <v>5.4893836933970466</v>
      </c>
      <c r="E9" s="15">
        <v>33</v>
      </c>
      <c r="F9" s="15">
        <v>33</v>
      </c>
      <c r="G9" s="15">
        <v>32</v>
      </c>
      <c r="H9" s="15">
        <v>34</v>
      </c>
      <c r="I9" s="15">
        <v>1</v>
      </c>
      <c r="J9" s="15" t="s">
        <v>166</v>
      </c>
      <c r="K9" s="15" t="s">
        <v>166</v>
      </c>
    </row>
    <row r="11" spans="1:31" x14ac:dyDescent="0.25">
      <c r="B11" t="s">
        <v>162</v>
      </c>
      <c r="C11" t="s">
        <v>123</v>
      </c>
      <c r="D11" t="s">
        <v>114</v>
      </c>
    </row>
    <row r="12" spans="1:31" x14ac:dyDescent="0.25">
      <c r="A12" s="19" t="s">
        <v>157</v>
      </c>
      <c r="B12">
        <f>2*D7</f>
        <v>37.303600639745966</v>
      </c>
      <c r="C12">
        <f>B7-B12</f>
        <v>-4.103600639745963</v>
      </c>
      <c r="D12">
        <f>B7+B12</f>
        <v>70.503600639745969</v>
      </c>
    </row>
    <row r="13" spans="1:31" x14ac:dyDescent="0.25">
      <c r="A13" s="19" t="s">
        <v>158</v>
      </c>
      <c r="B13">
        <f>2*D8</f>
        <v>17.404583885571199</v>
      </c>
      <c r="C13">
        <f>B8-B13</f>
        <v>15.762082781095465</v>
      </c>
      <c r="D13">
        <f>B8+B13</f>
        <v>50.571250552237863</v>
      </c>
    </row>
    <row r="14" spans="1:31" x14ac:dyDescent="0.25">
      <c r="A14" s="19" t="s">
        <v>161</v>
      </c>
      <c r="B14">
        <f>2*D9</f>
        <v>10.978767386794093</v>
      </c>
      <c r="C14">
        <f>B9-B14</f>
        <v>22.287899279872573</v>
      </c>
      <c r="D14">
        <f>B9+B14</f>
        <v>44.245434053460755</v>
      </c>
    </row>
    <row r="16" spans="1:31" x14ac:dyDescent="0.25">
      <c r="B16" t="s">
        <v>167</v>
      </c>
      <c r="C16" t="s">
        <v>123</v>
      </c>
      <c r="D16" t="s">
        <v>114</v>
      </c>
    </row>
    <row r="17" spans="1:4" x14ac:dyDescent="0.25">
      <c r="A17" s="19" t="s">
        <v>157</v>
      </c>
      <c r="B17">
        <f>1.5*D7</f>
        <v>27.977700479809474</v>
      </c>
      <c r="C17">
        <f>B7-B17</f>
        <v>5.2222995201905285</v>
      </c>
      <c r="D17">
        <f>B7+B17</f>
        <v>61.177700479809474</v>
      </c>
    </row>
    <row r="18" spans="1:4" x14ac:dyDescent="0.25">
      <c r="A18" s="19" t="s">
        <v>158</v>
      </c>
      <c r="B18">
        <f>1.5*D8</f>
        <v>13.053437914178399</v>
      </c>
      <c r="C18">
        <f>B8-B18</f>
        <v>20.113228752488265</v>
      </c>
      <c r="D18">
        <f>B8+B18</f>
        <v>46.22010458084506</v>
      </c>
    </row>
    <row r="19" spans="1:4" x14ac:dyDescent="0.25">
      <c r="A19" s="19" t="s">
        <v>161</v>
      </c>
      <c r="B19">
        <f>1.5*D9</f>
        <v>8.2340755400955707</v>
      </c>
      <c r="C19">
        <f>B9-B19</f>
        <v>25.032591126571095</v>
      </c>
      <c r="D19">
        <f>B9+B19</f>
        <v>41.50074220676224</v>
      </c>
    </row>
    <row r="21" spans="1:4" x14ac:dyDescent="0.25">
      <c r="A21" s="21" t="s">
        <v>170</v>
      </c>
    </row>
    <row r="22" spans="1:4" x14ac:dyDescent="0.25">
      <c r="A22" s="6" t="s">
        <v>171</v>
      </c>
    </row>
    <row r="23" spans="1:4" x14ac:dyDescent="0.25">
      <c r="A23" t="s">
        <v>172</v>
      </c>
    </row>
    <row r="24" spans="1:4" x14ac:dyDescent="0.25">
      <c r="A24" t="s">
        <v>173</v>
      </c>
    </row>
    <row r="25" spans="1:4" x14ac:dyDescent="0.25">
      <c r="A25" t="s">
        <v>174</v>
      </c>
    </row>
    <row r="26" spans="1:4" x14ac:dyDescent="0.25">
      <c r="A26" t="s">
        <v>175</v>
      </c>
    </row>
    <row r="27" spans="1:4" x14ac:dyDescent="0.25">
      <c r="A27" t="s">
        <v>176</v>
      </c>
    </row>
    <row r="28" spans="1:4" x14ac:dyDescent="0.25">
      <c r="A28" t="s">
        <v>177</v>
      </c>
    </row>
    <row r="29" spans="1:4" x14ac:dyDescent="0.25">
      <c r="A29" t="s">
        <v>178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Question 1</vt:lpstr>
      <vt:lpstr>Question 2,3&amp;4</vt:lpstr>
      <vt:lpstr>Question 5&amp;6</vt:lpstr>
      <vt:lpstr>Question 7</vt:lpstr>
      <vt:lpstr>Question 8Data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Scofied</dc:creator>
  <cp:lastModifiedBy>catherine</cp:lastModifiedBy>
  <dcterms:created xsi:type="dcterms:W3CDTF">2018-08-28T10:45:00Z</dcterms:created>
  <dcterms:modified xsi:type="dcterms:W3CDTF">2018-09-03T17:06:57Z</dcterms:modified>
</cp:coreProperties>
</file>